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附件1部门自评--预算部门具体项目汇总表" sheetId="3" r:id="rId1"/>
    <sheet name="附件1部门自评--预算部门具体项目汇总表 (保留两位小数)" sheetId="4" r:id="rId2"/>
  </sheets>
  <calcPr calcId="144525"/>
</workbook>
</file>

<file path=xl/sharedStrings.xml><?xml version="1.0" encoding="utf-8"?>
<sst xmlns="http://schemas.openxmlformats.org/spreadsheetml/2006/main" count="564" uniqueCount="103">
  <si>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</si>
  <si>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</si>
  <si>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</si>
  <si>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</si>
  <si>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</si>
  <si>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</si>
  <si>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</si>
  <si>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</si>
  <si>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</si>
  <si>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</si>
  <si>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</si>
  <si>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</si>
  <si>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</si>
  <si>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</si>
  <si>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</si>
  <si>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</si>
  <si>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</si>
  <si>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</si>
  <si>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</si>
  <si>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</si>
  <si>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</si>
  <si>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</si>
  <si>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</si>
  <si>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</si>
  <si>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</si>
  <si>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</si>
  <si>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唐山市丰南区疾病预防控制中心</t>
  </si>
  <si>
    <t>非免疫规划疫苗储存运输费</t>
  </si>
  <si>
    <t>唐山市丰南区妇幼保健院</t>
  </si>
  <si>
    <t>妇幼保健院-劳务派遣人员经费（劳务费）</t>
  </si>
  <si>
    <t>唐山市丰南区医院</t>
  </si>
  <si>
    <t>公立医院—区医院援疆补助</t>
  </si>
  <si>
    <t>唐山市丰南区医院/唐山市丰南区中医医院</t>
  </si>
  <si>
    <t>公立医院综合改革</t>
  </si>
  <si>
    <t>唐山市丰南区卫生健康局</t>
  </si>
  <si>
    <t>红十字会经费</t>
  </si>
  <si>
    <t>后遗症管理维稳经费</t>
  </si>
  <si>
    <t>护士节、医师节表彰奖励经费</t>
  </si>
  <si>
    <t>唐山市丰南区黄各庄镇中心卫生院</t>
  </si>
  <si>
    <t>黄各庄镇中心卫生院租金</t>
  </si>
  <si>
    <t>唐山市丰南区计划生育技术服务站</t>
  </si>
  <si>
    <t>婚前医学检查经费</t>
  </si>
  <si>
    <t>卫健局/2家公立医院/22家基层医疗单位/疾控/妇幼/计生服务站</t>
  </si>
  <si>
    <t>基本公共卫生服务补助项目</t>
  </si>
  <si>
    <t>丰南区卫生健康局/22家基层医疗单位</t>
  </si>
  <si>
    <t>基本药物制度补助资金</t>
  </si>
  <si>
    <t>基本技术免费服务经费</t>
  </si>
  <si>
    <t>疾病预防控制费用</t>
  </si>
  <si>
    <t>疾病预防控制中心-劳务派遣人员经费（劳务费）</t>
  </si>
  <si>
    <t>计划生育独生子女父母奖励</t>
  </si>
  <si>
    <t>计划生育技术服务站-劳务派遣人员经费（劳务费）</t>
  </si>
  <si>
    <t>计划生育奖扶特扶资金</t>
  </si>
  <si>
    <t>计划生育救助公益金</t>
  </si>
  <si>
    <t>计划生育提高养老保险金待遇</t>
  </si>
  <si>
    <t>家庭医生签约服务项目</t>
  </si>
  <si>
    <t>就业见习基本生活费补贴</t>
  </si>
  <si>
    <t>局机关-劳务派遣人员经费（劳务费）</t>
  </si>
  <si>
    <t>免费无创、孕妇耳聋基因筛查项目</t>
  </si>
  <si>
    <t>省级慢性病综合防范示范区创建经费</t>
  </si>
  <si>
    <t>食品药品从业人员健康体检经费</t>
  </si>
  <si>
    <t>退役军人公益性岗位安置费用</t>
  </si>
  <si>
    <t>卫生监督所定制卫生监督服装费用</t>
  </si>
  <si>
    <t>乡村一体化管理</t>
  </si>
  <si>
    <t>乡医培训费</t>
  </si>
  <si>
    <t>行政事业及其他单位公费医疗经费</t>
  </si>
  <si>
    <t>业务工作经费</t>
  </si>
  <si>
    <t>丰南区医院/卫健局/小集卫生院/22家基层医疗单位</t>
  </si>
  <si>
    <t>2024年省级公共卫生服务补助资金-公共卫生服务体系建设-白内障-增补叶酸</t>
  </si>
  <si>
    <t>差</t>
  </si>
  <si>
    <t>以前年度-省级公共卫生服务补助资金</t>
  </si>
  <si>
    <t>疫情报告员补助经费</t>
  </si>
  <si>
    <t>婴幼儿照护项目</t>
  </si>
  <si>
    <t>原"赤脚医生"养老保险补助经费</t>
  </si>
  <si>
    <t>唐山市丰南区卫生健康局本级</t>
  </si>
  <si>
    <t>院前急救体系建设所需资金</t>
  </si>
  <si>
    <t>疫情防控集中隔离管控费用</t>
  </si>
  <si>
    <t>全员核酸检测物资、基建、相关设备等资金</t>
  </si>
  <si>
    <t>区医院垫付疫情期间方舱费用</t>
  </si>
  <si>
    <t>核酸检测实验室后勤保障费</t>
  </si>
  <si>
    <t>]唐山市丰南区卫生健康局本级丰南区疾病控制中心</t>
  </si>
  <si>
    <t>2024年中央重大传染病防控经费</t>
  </si>
  <si>
    <t>革命老区转移支付-唐山市丰南区妇幼保健院医疗保健能力提升项目（唐财预[2023]30号）</t>
  </si>
  <si>
    <t>唐山市丰南区中医医院</t>
  </si>
  <si>
    <t>丰南区中医院新建及改建方舱医院相关资金</t>
  </si>
  <si>
    <t>丰南区医院新建传染病房楼项目资金</t>
  </si>
  <si>
    <t>唐山市丰南区岔河镇中心卫生院</t>
  </si>
  <si>
    <t>岔河镇中心卫生院新建及搬迁新址所需资金</t>
  </si>
  <si>
    <t>丰南区疾病预防控制中心/唐山市丰南区妇幼保健院</t>
  </si>
  <si>
    <t>2024中央重大公共卫生服务补助资金</t>
  </si>
  <si>
    <t>唐山市丰南区卫生健康局/丰南区中医医院/丰南区岔河镇卫生院</t>
  </si>
  <si>
    <t>中医药发展资金</t>
  </si>
  <si>
    <t>2024年中央医疗服务与保障能力提升（医疗卫生机构能力建设、卫生健康人才培养）补助资金</t>
  </si>
  <si>
    <t>唐山市丰南区小集镇中心卫生院</t>
  </si>
  <si>
    <t>2024年中央医疗服务与保障能力提升（医疗卫生机构能力建设）补助资金（第三批）(唐财社[2024]67号）</t>
  </si>
  <si>
    <t>卫生健康人才培养补助资金</t>
  </si>
  <si>
    <t>2024年高校选聘所需资金</t>
  </si>
  <si>
    <t>2024年第六批新增政府债券资金-丰南区中医医院医疗设施能力提升项目（唐财债[2024]14号）</t>
  </si>
  <si>
    <t>14周岁女童免费接种HPV疫苗工程</t>
  </si>
  <si>
    <t>]唐山市丰南区卫生健康局本级</t>
  </si>
  <si>
    <t>120院前急救车辆费用项目</t>
  </si>
  <si>
    <t>唐山市丰南区中医医院/唐山市丰南区医院</t>
  </si>
  <si>
    <t>青少年脊柱侧弯免费筛查补助资金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</si>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</sst>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>
  <numFmts count="6">
    <numFmt numFmtId="176" formatCode="0.0000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.5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Protection="0"/>
    <xf numFmtId="0" fontId="10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15" borderId="1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6" borderId="1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3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17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wrapText="1"/>
    </xf>
    <xf numFmtId="0" fontId="5" fillId="0" borderId="0" xfId="0" applyFont="1" applyAlignment="1"/>
    <xf numFmtId="0" fontId="5" fillId="0" borderId="1" xfId="0" applyFont="1" applyBorder="1" applyAlignment="1"/>
    <xf numFmtId="49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I66"/>
  <sheetViews>
    <sheetView tabSelected="1" workbookViewId="0">
      <pane ySplit="7" topLeftCell="A8" activePane="bottomLeft" state="frozen"/>
      <selection/>
      <selection pane="bottomLeft" activeCell="AL8" sqref="AL8:AL64"/>
    </sheetView>
  </sheetViews>
  <sheetFormatPr defaultColWidth="8.875" defaultRowHeight="15.75"/>
  <cols>
    <col min="1" max="1" width="3.5" style="3" customWidth="1"/>
    <col min="2" max="2" width="34.125" style="3" customWidth="1"/>
    <col min="3" max="3" width="31.625" style="3" customWidth="1"/>
    <col min="4" max="4" width="13.25" style="3" customWidth="1"/>
    <col min="5" max="5" width="11.75" style="3" customWidth="1"/>
    <col min="6" max="6" width="9.625" style="3" customWidth="1"/>
    <col min="7" max="7" width="8.125" style="3" customWidth="1"/>
    <col min="8" max="8" width="10.625" style="3" customWidth="1"/>
    <col min="9" max="9" width="7.875" style="3" customWidth="1"/>
    <col min="10" max="11" width="6.375" style="3" customWidth="1"/>
    <col min="12" max="17" width="5.875" style="3" hidden="1" customWidth="1"/>
    <col min="18" max="18" width="6.75" style="3" customWidth="1"/>
    <col min="19" max="19" width="11.875" style="3" customWidth="1"/>
    <col min="20" max="20" width="13" style="3" customWidth="1"/>
    <col min="21" max="21" width="10.625" style="3" customWidth="1"/>
    <col min="22" max="22" width="9.25" style="3" customWidth="1"/>
    <col min="23" max="23" width="8.5" style="3" customWidth="1"/>
    <col min="24" max="24" width="10.625" style="3" customWidth="1"/>
    <col min="25" max="25" width="7" style="3" customWidth="1"/>
    <col min="26" max="26" width="4" style="3" customWidth="1"/>
    <col min="27" max="27" width="5.75" style="3" customWidth="1"/>
    <col min="28" max="33" width="5.625" style="3" hidden="1" customWidth="1"/>
    <col min="34" max="34" width="7.25" style="3" customWidth="1"/>
    <col min="35" max="35" width="13.625" style="3" customWidth="1"/>
    <col min="36" max="36" width="9.375" style="3" customWidth="1"/>
    <col min="37" max="39" width="4.375" style="3" customWidth="1"/>
    <col min="40" max="269" width="8.875" style="3"/>
  </cols>
  <sheetData>
    <row r="1" ht="23" customHeight="1" spans="1:1">
      <c r="A1" s="4" t="s">
        <v>0</v>
      </c>
    </row>
    <row r="2" ht="23" customHeight="1" spans="1:1">
      <c r="A2" s="5" t="s">
        <v>1</v>
      </c>
    </row>
    <row r="3" ht="25" customHeight="1" spans="1:38">
      <c r="A3" s="6" t="s">
        <v>2</v>
      </c>
      <c r="B3" s="6"/>
      <c r="AK3" s="23"/>
      <c r="AL3" s="23"/>
    </row>
    <row r="4" ht="19" customHeight="1" spans="1:39">
      <c r="A4" s="7" t="s">
        <v>3</v>
      </c>
      <c r="B4" s="7" t="s">
        <v>4</v>
      </c>
      <c r="C4" s="7" t="s">
        <v>5</v>
      </c>
      <c r="D4" s="7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7" t="s">
        <v>7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7" t="s">
        <v>8</v>
      </c>
      <c r="AK4" s="7" t="s">
        <v>9</v>
      </c>
      <c r="AL4" s="24" t="s">
        <v>10</v>
      </c>
      <c r="AM4" s="7" t="s">
        <v>11</v>
      </c>
    </row>
    <row r="5" ht="19" customHeight="1" spans="1:39">
      <c r="A5" s="8"/>
      <c r="B5" s="8"/>
      <c r="C5" s="8"/>
      <c r="D5" s="7" t="s">
        <v>12</v>
      </c>
      <c r="E5" s="14" t="s">
        <v>13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20"/>
      <c r="R5" s="7" t="s">
        <v>14</v>
      </c>
      <c r="S5" s="7" t="s">
        <v>15</v>
      </c>
      <c r="T5" s="7" t="s">
        <v>12</v>
      </c>
      <c r="U5" s="14" t="s">
        <v>13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20"/>
      <c r="AH5" s="7" t="s">
        <v>14</v>
      </c>
      <c r="AI5" s="7" t="s">
        <v>15</v>
      </c>
      <c r="AJ5" s="8"/>
      <c r="AK5" s="8"/>
      <c r="AL5" s="25"/>
      <c r="AM5" s="8"/>
    </row>
    <row r="6" ht="19" customHeight="1" spans="1:39">
      <c r="A6" s="8"/>
      <c r="B6" s="8"/>
      <c r="C6" s="8"/>
      <c r="D6" s="8"/>
      <c r="E6" s="7" t="s">
        <v>16</v>
      </c>
      <c r="F6" s="7" t="s">
        <v>17</v>
      </c>
      <c r="G6" s="8"/>
      <c r="H6" s="8"/>
      <c r="I6" s="7" t="s">
        <v>18</v>
      </c>
      <c r="J6" s="8"/>
      <c r="K6" s="8"/>
      <c r="L6" s="17" t="s">
        <v>19</v>
      </c>
      <c r="M6" s="18"/>
      <c r="N6" s="19"/>
      <c r="O6" s="18" t="s">
        <v>20</v>
      </c>
      <c r="P6" s="18"/>
      <c r="Q6" s="19"/>
      <c r="R6" s="8"/>
      <c r="S6" s="8"/>
      <c r="T6" s="8"/>
      <c r="U6" s="22" t="s">
        <v>16</v>
      </c>
      <c r="V6" s="7" t="s">
        <v>17</v>
      </c>
      <c r="W6" s="8"/>
      <c r="X6" s="8"/>
      <c r="Y6" s="7" t="s">
        <v>18</v>
      </c>
      <c r="Z6" s="8"/>
      <c r="AA6" s="8"/>
      <c r="AB6" s="17" t="s">
        <v>19</v>
      </c>
      <c r="AC6" s="18"/>
      <c r="AD6" s="19"/>
      <c r="AE6" s="18" t="s">
        <v>20</v>
      </c>
      <c r="AF6" s="18"/>
      <c r="AG6" s="19"/>
      <c r="AH6" s="8"/>
      <c r="AI6" s="8"/>
      <c r="AJ6" s="8"/>
      <c r="AK6" s="8"/>
      <c r="AL6" s="25"/>
      <c r="AM6" s="8"/>
    </row>
    <row r="7" ht="19" customHeight="1" spans="1:39">
      <c r="A7" s="8"/>
      <c r="B7" s="8"/>
      <c r="C7" s="8"/>
      <c r="D7" s="8"/>
      <c r="E7" s="8"/>
      <c r="F7" s="7" t="s">
        <v>21</v>
      </c>
      <c r="G7" s="7" t="s">
        <v>22</v>
      </c>
      <c r="H7" s="7" t="s">
        <v>23</v>
      </c>
      <c r="I7" s="7" t="s">
        <v>21</v>
      </c>
      <c r="J7" s="7" t="s">
        <v>22</v>
      </c>
      <c r="K7" s="7" t="s">
        <v>23</v>
      </c>
      <c r="L7" s="7" t="s">
        <v>21</v>
      </c>
      <c r="M7" s="7" t="s">
        <v>22</v>
      </c>
      <c r="N7" s="7" t="s">
        <v>23</v>
      </c>
      <c r="O7" s="7" t="s">
        <v>21</v>
      </c>
      <c r="P7" s="7" t="s">
        <v>22</v>
      </c>
      <c r="Q7" s="7" t="s">
        <v>23</v>
      </c>
      <c r="R7" s="8"/>
      <c r="S7" s="8"/>
      <c r="T7" s="8"/>
      <c r="U7" s="8"/>
      <c r="V7" s="7" t="s">
        <v>21</v>
      </c>
      <c r="W7" s="7" t="s">
        <v>22</v>
      </c>
      <c r="X7" s="7" t="s">
        <v>23</v>
      </c>
      <c r="Y7" s="7" t="s">
        <v>21</v>
      </c>
      <c r="Z7" s="7" t="s">
        <v>22</v>
      </c>
      <c r="AA7" s="7" t="s">
        <v>23</v>
      </c>
      <c r="AB7" s="7" t="s">
        <v>21</v>
      </c>
      <c r="AC7" s="7" t="s">
        <v>22</v>
      </c>
      <c r="AD7" s="7" t="s">
        <v>23</v>
      </c>
      <c r="AE7" s="7" t="s">
        <v>21</v>
      </c>
      <c r="AF7" s="7" t="s">
        <v>22</v>
      </c>
      <c r="AG7" s="7" t="s">
        <v>23</v>
      </c>
      <c r="AH7" s="8"/>
      <c r="AI7" s="8"/>
      <c r="AJ7" s="8"/>
      <c r="AK7" s="8"/>
      <c r="AL7" s="26"/>
      <c r="AM7" s="8"/>
    </row>
    <row r="8" s="1" customFormat="1" ht="23" customHeight="1" spans="1:269">
      <c r="A8" s="7"/>
      <c r="B8" s="7"/>
      <c r="C8" s="7" t="s">
        <v>12</v>
      </c>
      <c r="D8" s="33">
        <f>E8+R8+S8</f>
        <v>22434.297243</v>
      </c>
      <c r="E8" s="7">
        <f>SUM(F8:Q8)</f>
        <v>8423.6307</v>
      </c>
      <c r="F8" s="7">
        <f t="shared" ref="F8:K8" si="0">SUM(F9:F64)</f>
        <v>5965.87</v>
      </c>
      <c r="G8" s="7">
        <f t="shared" si="0"/>
        <v>367.14</v>
      </c>
      <c r="H8" s="7">
        <f t="shared" si="0"/>
        <v>1951.2607</v>
      </c>
      <c r="I8" s="7">
        <f t="shared" si="0"/>
        <v>139.36</v>
      </c>
      <c r="J8" s="7">
        <f t="shared" si="0"/>
        <v>0</v>
      </c>
      <c r="K8" s="7">
        <f t="shared" si="0"/>
        <v>0</v>
      </c>
      <c r="L8" s="7">
        <f t="shared" ref="L8:S8" si="1">SUM(L9:L64)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P8" s="7">
        <f t="shared" si="1"/>
        <v>0</v>
      </c>
      <c r="Q8" s="7">
        <f t="shared" si="1"/>
        <v>0</v>
      </c>
      <c r="R8" s="7">
        <f t="shared" si="1"/>
        <v>6915</v>
      </c>
      <c r="S8" s="7">
        <f t="shared" si="1"/>
        <v>7095.666543</v>
      </c>
      <c r="T8" s="33">
        <f>U8+AH8+AI8</f>
        <v>22165.321243</v>
      </c>
      <c r="U8" s="7">
        <f>SUM(V8:AG8)</f>
        <v>8154.6547</v>
      </c>
      <c r="V8" s="7">
        <f t="shared" ref="V8:AA8" si="2">SUM(V9:V64)</f>
        <v>5765.87</v>
      </c>
      <c r="W8" s="7">
        <f t="shared" si="2"/>
        <v>302.34</v>
      </c>
      <c r="X8" s="7">
        <f t="shared" si="2"/>
        <v>1947.0847</v>
      </c>
      <c r="Y8" s="7">
        <f t="shared" si="2"/>
        <v>139.36</v>
      </c>
      <c r="Z8" s="7">
        <f t="shared" si="2"/>
        <v>0</v>
      </c>
      <c r="AA8" s="7">
        <f t="shared" si="2"/>
        <v>0</v>
      </c>
      <c r="AB8" s="7">
        <f t="shared" ref="AB8:AI8" si="3">SUM(AB9:AB64)</f>
        <v>0</v>
      </c>
      <c r="AC8" s="7">
        <f t="shared" si="3"/>
        <v>0</v>
      </c>
      <c r="AD8" s="7">
        <f t="shared" si="3"/>
        <v>0</v>
      </c>
      <c r="AE8" s="7">
        <f t="shared" si="3"/>
        <v>0</v>
      </c>
      <c r="AF8" s="7">
        <f t="shared" si="3"/>
        <v>0</v>
      </c>
      <c r="AG8" s="7">
        <f t="shared" si="3"/>
        <v>0</v>
      </c>
      <c r="AH8" s="7">
        <f t="shared" si="3"/>
        <v>6915</v>
      </c>
      <c r="AI8" s="7">
        <f t="shared" si="3"/>
        <v>7095.666543</v>
      </c>
      <c r="AJ8" s="9">
        <f>T8/D8*100</f>
        <v>98.8010500302882</v>
      </c>
      <c r="AK8" s="7" t="s">
        <v>24</v>
      </c>
      <c r="AL8" s="7" t="s">
        <v>25</v>
      </c>
      <c r="AM8" s="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</row>
    <row r="9" s="2" customFormat="1" ht="24" customHeight="1" spans="1:269">
      <c r="A9" s="10">
        <v>1</v>
      </c>
      <c r="B9" s="11" t="s">
        <v>26</v>
      </c>
      <c r="C9" s="11" t="s">
        <v>27</v>
      </c>
      <c r="D9" s="34">
        <f t="shared" ref="D9:D41" si="4">SUM(E9,S9)</f>
        <v>40</v>
      </c>
      <c r="E9" s="34">
        <f t="shared" ref="E9:E41" si="5">SUM(F9:K9)</f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6"/>
      <c r="S9" s="34">
        <v>40</v>
      </c>
      <c r="T9" s="34">
        <f t="shared" ref="T9:T35" si="6">SUM(U9,AI9)</f>
        <v>40</v>
      </c>
      <c r="U9" s="34">
        <f t="shared" ref="U9:U35" si="7">SUM(V9:AA9)</f>
        <v>0</v>
      </c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40</v>
      </c>
      <c r="AJ9" s="12">
        <f t="shared" ref="AJ9:AJ40" si="8">T9/D9*100</f>
        <v>100</v>
      </c>
      <c r="AK9" s="7" t="s">
        <v>24</v>
      </c>
      <c r="AL9" s="7" t="s">
        <v>25</v>
      </c>
      <c r="AM9" s="28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</row>
    <row r="10" s="2" customFormat="1" ht="27" customHeight="1" spans="1:269">
      <c r="A10" s="13">
        <v>2</v>
      </c>
      <c r="B10" s="11" t="s">
        <v>28</v>
      </c>
      <c r="C10" s="11" t="s">
        <v>29</v>
      </c>
      <c r="D10" s="34">
        <f t="shared" si="4"/>
        <v>13.912362</v>
      </c>
      <c r="E10" s="34">
        <f t="shared" si="5"/>
        <v>0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11"/>
      <c r="S10" s="34">
        <v>13.912362</v>
      </c>
      <c r="T10" s="34">
        <f t="shared" si="6"/>
        <v>13.912362</v>
      </c>
      <c r="U10" s="34">
        <f t="shared" si="7"/>
        <v>0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4">
        <v>13.912362</v>
      </c>
      <c r="AJ10" s="12">
        <f t="shared" si="8"/>
        <v>100</v>
      </c>
      <c r="AK10" s="7" t="s">
        <v>24</v>
      </c>
      <c r="AL10" s="7" t="s">
        <v>25</v>
      </c>
      <c r="AM10" s="30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</row>
    <row r="11" s="2" customFormat="1" ht="27" customHeight="1" spans="1:269">
      <c r="A11" s="13">
        <v>3</v>
      </c>
      <c r="B11" s="11" t="s">
        <v>30</v>
      </c>
      <c r="C11" s="11" t="s">
        <v>31</v>
      </c>
      <c r="D11" s="34">
        <f t="shared" si="4"/>
        <v>15.66</v>
      </c>
      <c r="E11" s="34">
        <f t="shared" si="5"/>
        <v>0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11"/>
      <c r="S11" s="34">
        <v>15.66</v>
      </c>
      <c r="T11" s="34">
        <f t="shared" si="6"/>
        <v>15.66</v>
      </c>
      <c r="U11" s="34">
        <f t="shared" si="7"/>
        <v>0</v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4">
        <v>15.66</v>
      </c>
      <c r="AJ11" s="12">
        <f t="shared" si="8"/>
        <v>100</v>
      </c>
      <c r="AK11" s="7" t="s">
        <v>24</v>
      </c>
      <c r="AL11" s="7" t="s">
        <v>25</v>
      </c>
      <c r="AM11" s="30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</row>
    <row r="12" s="2" customFormat="1" ht="27" customHeight="1" spans="1:269">
      <c r="A12" s="10">
        <v>4</v>
      </c>
      <c r="B12" s="11" t="s">
        <v>32</v>
      </c>
      <c r="C12" s="11" t="s">
        <v>33</v>
      </c>
      <c r="D12" s="34">
        <f t="shared" si="4"/>
        <v>316.47</v>
      </c>
      <c r="E12" s="34">
        <f t="shared" si="5"/>
        <v>106</v>
      </c>
      <c r="F12" s="35">
        <v>106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11"/>
      <c r="S12" s="34">
        <v>210.47</v>
      </c>
      <c r="T12" s="34">
        <f t="shared" si="6"/>
        <v>316.47</v>
      </c>
      <c r="U12" s="34">
        <f t="shared" si="7"/>
        <v>106</v>
      </c>
      <c r="V12" s="35">
        <v>106</v>
      </c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4">
        <v>210.47</v>
      </c>
      <c r="AJ12" s="12">
        <f t="shared" si="8"/>
        <v>100</v>
      </c>
      <c r="AK12" s="7" t="s">
        <v>24</v>
      </c>
      <c r="AL12" s="7" t="s">
        <v>25</v>
      </c>
      <c r="AM12" s="30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</row>
    <row r="13" s="2" customFormat="1" ht="27" customHeight="1" spans="1:269">
      <c r="A13" s="13">
        <v>5</v>
      </c>
      <c r="B13" s="11" t="s">
        <v>34</v>
      </c>
      <c r="C13" s="11" t="s">
        <v>35</v>
      </c>
      <c r="D13" s="34">
        <f t="shared" si="4"/>
        <v>2</v>
      </c>
      <c r="E13" s="34">
        <f t="shared" si="5"/>
        <v>0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  <c r="S13" s="34">
        <v>2</v>
      </c>
      <c r="T13" s="34">
        <f t="shared" si="6"/>
        <v>2</v>
      </c>
      <c r="U13" s="34">
        <f t="shared" si="7"/>
        <v>0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4">
        <v>2</v>
      </c>
      <c r="AJ13" s="12">
        <f t="shared" si="8"/>
        <v>100</v>
      </c>
      <c r="AK13" s="7" t="s">
        <v>24</v>
      </c>
      <c r="AL13" s="7" t="s">
        <v>25</v>
      </c>
      <c r="AM13" s="30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</row>
    <row r="14" s="2" customFormat="1" ht="27" customHeight="1" spans="1:269">
      <c r="A14" s="13">
        <v>6</v>
      </c>
      <c r="B14" s="11" t="s">
        <v>34</v>
      </c>
      <c r="C14" s="11" t="s">
        <v>36</v>
      </c>
      <c r="D14" s="34">
        <f t="shared" si="4"/>
        <v>25</v>
      </c>
      <c r="E14" s="34">
        <f t="shared" si="5"/>
        <v>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4">
        <v>25</v>
      </c>
      <c r="T14" s="34">
        <f t="shared" si="6"/>
        <v>25</v>
      </c>
      <c r="U14" s="34">
        <f t="shared" si="7"/>
        <v>0</v>
      </c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4">
        <v>25</v>
      </c>
      <c r="AJ14" s="12">
        <f t="shared" si="8"/>
        <v>100</v>
      </c>
      <c r="AK14" s="7" t="s">
        <v>24</v>
      </c>
      <c r="AL14" s="7" t="s">
        <v>25</v>
      </c>
      <c r="AM14" s="30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</row>
    <row r="15" s="2" customFormat="1" ht="27" customHeight="1" spans="1:269">
      <c r="A15" s="10">
        <v>7</v>
      </c>
      <c r="B15" s="11" t="s">
        <v>34</v>
      </c>
      <c r="C15" s="11" t="s">
        <v>37</v>
      </c>
      <c r="D15" s="34">
        <f t="shared" si="4"/>
        <v>40</v>
      </c>
      <c r="E15" s="34">
        <f t="shared" si="5"/>
        <v>0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34">
        <v>40</v>
      </c>
      <c r="T15" s="34">
        <f t="shared" si="6"/>
        <v>40</v>
      </c>
      <c r="U15" s="34">
        <f t="shared" si="7"/>
        <v>0</v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4">
        <v>40</v>
      </c>
      <c r="AJ15" s="12">
        <f t="shared" si="8"/>
        <v>100</v>
      </c>
      <c r="AK15" s="7" t="s">
        <v>24</v>
      </c>
      <c r="AL15" s="7" t="s">
        <v>25</v>
      </c>
      <c r="AM15" s="30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</row>
    <row r="16" s="2" customFormat="1" ht="27" customHeight="1" spans="1:269">
      <c r="A16" s="13">
        <v>8</v>
      </c>
      <c r="B16" s="11" t="s">
        <v>38</v>
      </c>
      <c r="C16" s="11" t="s">
        <v>39</v>
      </c>
      <c r="D16" s="34">
        <f t="shared" si="4"/>
        <v>20</v>
      </c>
      <c r="E16" s="34">
        <f t="shared" si="5"/>
        <v>0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11"/>
      <c r="S16" s="34">
        <v>20</v>
      </c>
      <c r="T16" s="34">
        <f t="shared" si="6"/>
        <v>20</v>
      </c>
      <c r="U16" s="34">
        <f t="shared" si="7"/>
        <v>0</v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4">
        <v>20</v>
      </c>
      <c r="AJ16" s="12">
        <f t="shared" si="8"/>
        <v>100</v>
      </c>
      <c r="AK16" s="7" t="s">
        <v>24</v>
      </c>
      <c r="AL16" s="7" t="s">
        <v>25</v>
      </c>
      <c r="AM16" s="30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</row>
    <row r="17" s="2" customFormat="1" ht="27" customHeight="1" spans="1:269">
      <c r="A17" s="13">
        <v>9</v>
      </c>
      <c r="B17" s="11" t="s">
        <v>40</v>
      </c>
      <c r="C17" s="11" t="s">
        <v>41</v>
      </c>
      <c r="D17" s="34">
        <f t="shared" si="4"/>
        <v>25.71</v>
      </c>
      <c r="E17" s="34">
        <f t="shared" si="5"/>
        <v>0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11"/>
      <c r="S17" s="34">
        <v>25.71</v>
      </c>
      <c r="T17" s="34">
        <f t="shared" si="6"/>
        <v>25.71</v>
      </c>
      <c r="U17" s="34">
        <f t="shared" si="7"/>
        <v>0</v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4">
        <v>25.71</v>
      </c>
      <c r="AJ17" s="12">
        <f t="shared" si="8"/>
        <v>100</v>
      </c>
      <c r="AK17" s="7" t="s">
        <v>24</v>
      </c>
      <c r="AL17" s="7" t="s">
        <v>25</v>
      </c>
      <c r="AM17" s="30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</row>
    <row r="18" s="2" customFormat="1" ht="27" customHeight="1" spans="1:269">
      <c r="A18" s="10">
        <v>10</v>
      </c>
      <c r="B18" s="11" t="s">
        <v>42</v>
      </c>
      <c r="C18" s="11" t="s">
        <v>43</v>
      </c>
      <c r="D18" s="34">
        <f t="shared" si="4"/>
        <v>5146.37</v>
      </c>
      <c r="E18" s="34">
        <f t="shared" si="5"/>
        <v>4107.37</v>
      </c>
      <c r="F18" s="35">
        <f>3065.65+2.82</f>
        <v>3068.47</v>
      </c>
      <c r="G18" s="35"/>
      <c r="H18" s="35">
        <v>1038.9</v>
      </c>
      <c r="I18" s="35"/>
      <c r="J18" s="35"/>
      <c r="K18" s="35"/>
      <c r="L18" s="35"/>
      <c r="M18" s="35"/>
      <c r="N18" s="35"/>
      <c r="O18" s="35"/>
      <c r="P18" s="35"/>
      <c r="Q18" s="35"/>
      <c r="R18" s="11"/>
      <c r="S18" s="34">
        <v>1039</v>
      </c>
      <c r="T18" s="34">
        <f t="shared" si="6"/>
        <v>5146.37</v>
      </c>
      <c r="U18" s="34">
        <f t="shared" si="7"/>
        <v>4107.37</v>
      </c>
      <c r="V18" s="35">
        <f>3065.65+2.82</f>
        <v>3068.47</v>
      </c>
      <c r="W18" s="35"/>
      <c r="X18" s="35">
        <v>1038.9</v>
      </c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4">
        <v>1039</v>
      </c>
      <c r="AJ18" s="12">
        <f t="shared" si="8"/>
        <v>100</v>
      </c>
      <c r="AK18" s="7" t="s">
        <v>24</v>
      </c>
      <c r="AL18" s="7" t="s">
        <v>25</v>
      </c>
      <c r="AM18" s="30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</row>
    <row r="19" s="2" customFormat="1" ht="27" customHeight="1" spans="1:269">
      <c r="A19" s="13">
        <v>11</v>
      </c>
      <c r="B19" s="11" t="s">
        <v>44</v>
      </c>
      <c r="C19" s="11" t="s">
        <v>45</v>
      </c>
      <c r="D19" s="34">
        <f t="shared" si="4"/>
        <v>531.57</v>
      </c>
      <c r="E19" s="34">
        <f t="shared" si="5"/>
        <v>531.57</v>
      </c>
      <c r="F19" s="35">
        <v>377.94</v>
      </c>
      <c r="G19" s="35">
        <v>69.52</v>
      </c>
      <c r="H19" s="35">
        <v>84.11</v>
      </c>
      <c r="I19" s="35"/>
      <c r="J19" s="35"/>
      <c r="K19" s="35"/>
      <c r="L19" s="35"/>
      <c r="M19" s="35"/>
      <c r="N19" s="35"/>
      <c r="O19" s="35"/>
      <c r="P19" s="35"/>
      <c r="Q19" s="35"/>
      <c r="R19" s="11"/>
      <c r="S19" s="34"/>
      <c r="T19" s="34">
        <f t="shared" si="6"/>
        <v>531.57</v>
      </c>
      <c r="U19" s="34">
        <f t="shared" si="7"/>
        <v>531.57</v>
      </c>
      <c r="V19" s="35">
        <v>377.94</v>
      </c>
      <c r="W19" s="35">
        <v>69.52</v>
      </c>
      <c r="X19" s="35">
        <v>84.11</v>
      </c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4"/>
      <c r="AJ19" s="12">
        <f t="shared" si="8"/>
        <v>100</v>
      </c>
      <c r="AK19" s="7" t="s">
        <v>24</v>
      </c>
      <c r="AL19" s="7" t="s">
        <v>25</v>
      </c>
      <c r="AM19" s="30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</row>
    <row r="20" s="2" customFormat="1" ht="27" customHeight="1" spans="1:269">
      <c r="A20" s="13">
        <v>12</v>
      </c>
      <c r="B20" s="11" t="s">
        <v>34</v>
      </c>
      <c r="C20" s="11" t="s">
        <v>46</v>
      </c>
      <c r="D20" s="34">
        <f t="shared" si="4"/>
        <v>162.496828</v>
      </c>
      <c r="E20" s="34">
        <f t="shared" si="5"/>
        <v>9.4</v>
      </c>
      <c r="F20" s="35"/>
      <c r="G20" s="35"/>
      <c r="H20" s="35">
        <v>9.4</v>
      </c>
      <c r="I20" s="35"/>
      <c r="J20" s="35"/>
      <c r="K20" s="35"/>
      <c r="L20" s="35"/>
      <c r="M20" s="35"/>
      <c r="N20" s="35"/>
      <c r="O20" s="35"/>
      <c r="P20" s="35"/>
      <c r="Q20" s="35"/>
      <c r="R20" s="11"/>
      <c r="S20" s="34">
        <v>153.096828</v>
      </c>
      <c r="T20" s="34">
        <f t="shared" si="6"/>
        <v>162.496828</v>
      </c>
      <c r="U20" s="34">
        <f t="shared" si="7"/>
        <v>9.4</v>
      </c>
      <c r="V20" s="35"/>
      <c r="W20" s="35"/>
      <c r="X20" s="35">
        <v>9.4</v>
      </c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4">
        <v>153.096828</v>
      </c>
      <c r="AJ20" s="12">
        <f t="shared" si="8"/>
        <v>100</v>
      </c>
      <c r="AK20" s="7" t="s">
        <v>24</v>
      </c>
      <c r="AL20" s="7" t="s">
        <v>25</v>
      </c>
      <c r="AM20" s="30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</row>
    <row r="21" s="2" customFormat="1" ht="27" customHeight="1" spans="1:269">
      <c r="A21" s="10">
        <v>13</v>
      </c>
      <c r="B21" s="11" t="s">
        <v>26</v>
      </c>
      <c r="C21" s="11" t="s">
        <v>47</v>
      </c>
      <c r="D21" s="34">
        <f t="shared" si="4"/>
        <v>27.3575</v>
      </c>
      <c r="E21" s="34">
        <f t="shared" si="5"/>
        <v>0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4">
        <v>27.3575</v>
      </c>
      <c r="T21" s="34">
        <f t="shared" si="6"/>
        <v>27.3575</v>
      </c>
      <c r="U21" s="34">
        <f t="shared" si="7"/>
        <v>0</v>
      </c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4">
        <v>27.3575</v>
      </c>
      <c r="AJ21" s="12">
        <f t="shared" si="8"/>
        <v>100</v>
      </c>
      <c r="AK21" s="7" t="s">
        <v>24</v>
      </c>
      <c r="AL21" s="7" t="s">
        <v>25</v>
      </c>
      <c r="AM21" s="30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</row>
    <row r="22" s="2" customFormat="1" ht="27" customHeight="1" spans="1:269">
      <c r="A22" s="13">
        <v>14</v>
      </c>
      <c r="B22" s="11" t="s">
        <v>26</v>
      </c>
      <c r="C22" s="11" t="s">
        <v>48</v>
      </c>
      <c r="D22" s="34">
        <f t="shared" si="4"/>
        <v>80.004668</v>
      </c>
      <c r="E22" s="34">
        <f t="shared" si="5"/>
        <v>0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11"/>
      <c r="S22" s="34">
        <f>79.29+0.714668</f>
        <v>80.004668</v>
      </c>
      <c r="T22" s="34">
        <f t="shared" si="6"/>
        <v>80.004668</v>
      </c>
      <c r="U22" s="34">
        <f t="shared" si="7"/>
        <v>0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4">
        <f>79.29+0.714668</f>
        <v>80.004668</v>
      </c>
      <c r="AJ22" s="12">
        <f t="shared" si="8"/>
        <v>100</v>
      </c>
      <c r="AK22" s="7" t="s">
        <v>24</v>
      </c>
      <c r="AL22" s="7" t="s">
        <v>25</v>
      </c>
      <c r="AM22" s="30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</row>
    <row r="23" s="2" customFormat="1" ht="27" customHeight="1" spans="1:269">
      <c r="A23" s="13">
        <v>15</v>
      </c>
      <c r="B23" s="11" t="s">
        <v>34</v>
      </c>
      <c r="C23" s="11" t="s">
        <v>49</v>
      </c>
      <c r="D23" s="34">
        <f t="shared" si="4"/>
        <v>265.798</v>
      </c>
      <c r="E23" s="34">
        <f t="shared" si="5"/>
        <v>0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11"/>
      <c r="S23" s="34">
        <v>265.798</v>
      </c>
      <c r="T23" s="34">
        <f t="shared" si="6"/>
        <v>265.798</v>
      </c>
      <c r="U23" s="34">
        <f t="shared" si="7"/>
        <v>0</v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4">
        <v>265.798</v>
      </c>
      <c r="AJ23" s="12">
        <f t="shared" si="8"/>
        <v>100</v>
      </c>
      <c r="AK23" s="7" t="s">
        <v>24</v>
      </c>
      <c r="AL23" s="7" t="s">
        <v>25</v>
      </c>
      <c r="AM23" s="30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</row>
    <row r="24" s="2" customFormat="1" ht="27" customHeight="1" spans="1:269">
      <c r="A24" s="10">
        <v>16</v>
      </c>
      <c r="B24" s="11" t="s">
        <v>40</v>
      </c>
      <c r="C24" s="11" t="s">
        <v>50</v>
      </c>
      <c r="D24" s="34">
        <f t="shared" si="4"/>
        <v>26.393222</v>
      </c>
      <c r="E24" s="34">
        <f t="shared" si="5"/>
        <v>0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1"/>
      <c r="S24" s="34">
        <v>26.393222</v>
      </c>
      <c r="T24" s="34">
        <f t="shared" si="6"/>
        <v>26.393222</v>
      </c>
      <c r="U24" s="34">
        <f t="shared" si="7"/>
        <v>0</v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4">
        <v>26.393222</v>
      </c>
      <c r="AJ24" s="12">
        <f t="shared" si="8"/>
        <v>100</v>
      </c>
      <c r="AK24" s="7" t="s">
        <v>24</v>
      </c>
      <c r="AL24" s="7" t="s">
        <v>25</v>
      </c>
      <c r="AM24" s="30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</row>
    <row r="25" s="2" customFormat="1" ht="27" customHeight="1" spans="1:269">
      <c r="A25" s="13">
        <v>17</v>
      </c>
      <c r="B25" s="11" t="s">
        <v>34</v>
      </c>
      <c r="C25" s="11" t="s">
        <v>51</v>
      </c>
      <c r="D25" s="34">
        <f t="shared" si="4"/>
        <v>3758.652</v>
      </c>
      <c r="E25" s="34">
        <f t="shared" si="5"/>
        <v>2557.5524</v>
      </c>
      <c r="F25" s="35">
        <v>1994.27</v>
      </c>
      <c r="G25" s="35"/>
      <c r="H25" s="35">
        <v>563.2824</v>
      </c>
      <c r="I25" s="35"/>
      <c r="J25" s="35"/>
      <c r="K25" s="35"/>
      <c r="L25" s="35"/>
      <c r="M25" s="35"/>
      <c r="N25" s="35"/>
      <c r="O25" s="35"/>
      <c r="P25" s="35"/>
      <c r="Q25" s="35"/>
      <c r="R25" s="11"/>
      <c r="S25" s="34">
        <v>1201.0996</v>
      </c>
      <c r="T25" s="34">
        <f t="shared" si="6"/>
        <v>3758.652</v>
      </c>
      <c r="U25" s="34">
        <f t="shared" si="7"/>
        <v>2557.5524</v>
      </c>
      <c r="V25" s="35">
        <v>1994.27</v>
      </c>
      <c r="W25" s="35"/>
      <c r="X25" s="35">
        <v>563.2824</v>
      </c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4">
        <v>1201.0996</v>
      </c>
      <c r="AJ25" s="12">
        <f t="shared" si="8"/>
        <v>100</v>
      </c>
      <c r="AK25" s="7" t="s">
        <v>24</v>
      </c>
      <c r="AL25" s="7" t="s">
        <v>25</v>
      </c>
      <c r="AM25" s="30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</row>
    <row r="26" s="2" customFormat="1" ht="27" customHeight="1" spans="1:269">
      <c r="A26" s="13">
        <v>18</v>
      </c>
      <c r="B26" s="11" t="s">
        <v>34</v>
      </c>
      <c r="C26" s="11" t="s">
        <v>52</v>
      </c>
      <c r="D26" s="34">
        <f t="shared" si="4"/>
        <v>222.519131</v>
      </c>
      <c r="E26" s="34">
        <f t="shared" si="5"/>
        <v>54.83</v>
      </c>
      <c r="F26" s="35">
        <v>5</v>
      </c>
      <c r="G26" s="35">
        <f>3.86+1.52</f>
        <v>5.38</v>
      </c>
      <c r="H26" s="35">
        <v>44.45</v>
      </c>
      <c r="I26" s="35"/>
      <c r="J26" s="35"/>
      <c r="K26" s="35"/>
      <c r="L26" s="35"/>
      <c r="M26" s="35"/>
      <c r="N26" s="35"/>
      <c r="O26" s="35"/>
      <c r="P26" s="35"/>
      <c r="Q26" s="35"/>
      <c r="R26" s="11"/>
      <c r="S26" s="34">
        <f>150+17.689131</f>
        <v>167.689131</v>
      </c>
      <c r="T26" s="34">
        <f t="shared" si="6"/>
        <v>222.519131</v>
      </c>
      <c r="U26" s="34">
        <f t="shared" si="7"/>
        <v>54.83</v>
      </c>
      <c r="V26" s="35">
        <v>5</v>
      </c>
      <c r="W26" s="35">
        <f>3.86+1.52</f>
        <v>5.38</v>
      </c>
      <c r="X26" s="35">
        <v>44.45</v>
      </c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4">
        <f>150+17.689131</f>
        <v>167.689131</v>
      </c>
      <c r="AJ26" s="12">
        <f t="shared" si="8"/>
        <v>100</v>
      </c>
      <c r="AK26" s="7" t="s">
        <v>24</v>
      </c>
      <c r="AL26" s="7" t="s">
        <v>25</v>
      </c>
      <c r="AM26" s="30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</row>
    <row r="27" s="2" customFormat="1" ht="27" customHeight="1" spans="1:269">
      <c r="A27" s="10">
        <v>19</v>
      </c>
      <c r="B27" s="11" t="s">
        <v>34</v>
      </c>
      <c r="C27" s="11" t="s">
        <v>53</v>
      </c>
      <c r="D27" s="34">
        <f t="shared" si="4"/>
        <v>125.28</v>
      </c>
      <c r="E27" s="34">
        <f t="shared" si="5"/>
        <v>0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11"/>
      <c r="S27" s="34">
        <v>125.28</v>
      </c>
      <c r="T27" s="34">
        <f t="shared" si="6"/>
        <v>125.28</v>
      </c>
      <c r="U27" s="34">
        <f t="shared" si="7"/>
        <v>0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4">
        <v>125.28</v>
      </c>
      <c r="AJ27" s="12">
        <f t="shared" si="8"/>
        <v>100</v>
      </c>
      <c r="AK27" s="7" t="s">
        <v>24</v>
      </c>
      <c r="AL27" s="7" t="s">
        <v>25</v>
      </c>
      <c r="AM27" s="30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</row>
    <row r="28" s="2" customFormat="1" ht="27" customHeight="1" spans="1:269">
      <c r="A28" s="13">
        <v>20</v>
      </c>
      <c r="B28" s="11" t="s">
        <v>34</v>
      </c>
      <c r="C28" s="11" t="s">
        <v>54</v>
      </c>
      <c r="D28" s="34">
        <f t="shared" si="4"/>
        <v>10.208</v>
      </c>
      <c r="E28" s="34">
        <f t="shared" si="5"/>
        <v>0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11"/>
      <c r="S28" s="34">
        <v>10.208</v>
      </c>
      <c r="T28" s="34">
        <f t="shared" si="6"/>
        <v>10.208</v>
      </c>
      <c r="U28" s="34">
        <f t="shared" si="7"/>
        <v>0</v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4">
        <v>10.208</v>
      </c>
      <c r="AJ28" s="12">
        <f t="shared" si="8"/>
        <v>100</v>
      </c>
      <c r="AK28" s="7" t="s">
        <v>24</v>
      </c>
      <c r="AL28" s="7" t="s">
        <v>25</v>
      </c>
      <c r="AM28" s="30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</row>
    <row r="29" s="2" customFormat="1" ht="27" customHeight="1" spans="1:269">
      <c r="A29" s="13">
        <v>21</v>
      </c>
      <c r="B29" s="11" t="s">
        <v>34</v>
      </c>
      <c r="C29" s="11" t="s">
        <v>55</v>
      </c>
      <c r="D29" s="34">
        <f t="shared" si="4"/>
        <v>5.544</v>
      </c>
      <c r="E29" s="34">
        <f t="shared" si="5"/>
        <v>0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11"/>
      <c r="S29" s="34">
        <v>5.544</v>
      </c>
      <c r="T29" s="34">
        <f t="shared" si="6"/>
        <v>5.544</v>
      </c>
      <c r="U29" s="34">
        <f t="shared" si="7"/>
        <v>0</v>
      </c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4">
        <v>5.544</v>
      </c>
      <c r="AJ29" s="12">
        <f t="shared" si="8"/>
        <v>100</v>
      </c>
      <c r="AK29" s="7" t="s">
        <v>24</v>
      </c>
      <c r="AL29" s="7" t="s">
        <v>25</v>
      </c>
      <c r="AM29" s="30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</row>
    <row r="30" s="2" customFormat="1" ht="27" customHeight="1" spans="1:269">
      <c r="A30" s="10">
        <v>22</v>
      </c>
      <c r="B30" s="11" t="s">
        <v>34</v>
      </c>
      <c r="C30" s="11" t="s">
        <v>56</v>
      </c>
      <c r="D30" s="34">
        <f t="shared" si="4"/>
        <v>72.393437</v>
      </c>
      <c r="E30" s="34">
        <f t="shared" si="5"/>
        <v>0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11"/>
      <c r="S30" s="34">
        <v>72.393437</v>
      </c>
      <c r="T30" s="34">
        <f t="shared" si="6"/>
        <v>72.393437</v>
      </c>
      <c r="U30" s="34">
        <f t="shared" si="7"/>
        <v>0</v>
      </c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4">
        <v>72.393437</v>
      </c>
      <c r="AJ30" s="12">
        <f t="shared" si="8"/>
        <v>100</v>
      </c>
      <c r="AK30" s="7" t="s">
        <v>24</v>
      </c>
      <c r="AL30" s="7" t="s">
        <v>25</v>
      </c>
      <c r="AM30" s="30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</row>
    <row r="31" s="2" customFormat="1" ht="27" customHeight="1" spans="1:269">
      <c r="A31" s="13">
        <v>23</v>
      </c>
      <c r="B31" s="11" t="s">
        <v>28</v>
      </c>
      <c r="C31" s="11" t="s">
        <v>57</v>
      </c>
      <c r="D31" s="34">
        <f t="shared" si="4"/>
        <v>194.1263</v>
      </c>
      <c r="E31" s="34">
        <f t="shared" si="5"/>
        <v>64.79</v>
      </c>
      <c r="F31" s="35"/>
      <c r="G31" s="35"/>
      <c r="H31" s="35">
        <v>64.79</v>
      </c>
      <c r="I31" s="35"/>
      <c r="J31" s="35"/>
      <c r="K31" s="35"/>
      <c r="L31" s="35"/>
      <c r="M31" s="35"/>
      <c r="N31" s="35"/>
      <c r="O31" s="35"/>
      <c r="P31" s="35"/>
      <c r="Q31" s="35"/>
      <c r="R31" s="11"/>
      <c r="S31" s="34">
        <f>28.6322+100.7041</f>
        <v>129.3363</v>
      </c>
      <c r="T31" s="34">
        <f t="shared" si="6"/>
        <v>194.1263</v>
      </c>
      <c r="U31" s="34">
        <f t="shared" si="7"/>
        <v>64.79</v>
      </c>
      <c r="V31" s="35"/>
      <c r="W31" s="35"/>
      <c r="X31" s="35">
        <v>64.79</v>
      </c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4">
        <f>28.6322+100.7041</f>
        <v>129.3363</v>
      </c>
      <c r="AJ31" s="12">
        <f t="shared" si="8"/>
        <v>100</v>
      </c>
      <c r="AK31" s="7" t="s">
        <v>24</v>
      </c>
      <c r="AL31" s="7" t="s">
        <v>25</v>
      </c>
      <c r="AM31" s="30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</row>
    <row r="32" s="2" customFormat="1" ht="27" customHeight="1" spans="1:269">
      <c r="A32" s="13">
        <v>24</v>
      </c>
      <c r="B32" s="11" t="s">
        <v>34</v>
      </c>
      <c r="C32" s="11" t="s">
        <v>58</v>
      </c>
      <c r="D32" s="34">
        <f t="shared" si="4"/>
        <v>7.647692</v>
      </c>
      <c r="E32" s="34">
        <f t="shared" si="5"/>
        <v>0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4">
        <v>7.647692</v>
      </c>
      <c r="T32" s="34">
        <f t="shared" si="6"/>
        <v>7.647692</v>
      </c>
      <c r="U32" s="34">
        <f t="shared" si="7"/>
        <v>0</v>
      </c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4">
        <v>7.647692</v>
      </c>
      <c r="AJ32" s="12">
        <f t="shared" si="8"/>
        <v>100</v>
      </c>
      <c r="AK32" s="7" t="s">
        <v>24</v>
      </c>
      <c r="AL32" s="7" t="s">
        <v>25</v>
      </c>
      <c r="AM32" s="30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</row>
    <row r="33" s="2" customFormat="1" ht="27" customHeight="1" spans="1:269">
      <c r="A33" s="10">
        <v>25</v>
      </c>
      <c r="B33" s="11" t="s">
        <v>28</v>
      </c>
      <c r="C33" s="11" t="s">
        <v>59</v>
      </c>
      <c r="D33" s="34">
        <f t="shared" si="4"/>
        <v>172.9</v>
      </c>
      <c r="E33" s="34">
        <f t="shared" si="5"/>
        <v>0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11"/>
      <c r="S33" s="34">
        <v>172.9</v>
      </c>
      <c r="T33" s="34">
        <f t="shared" si="6"/>
        <v>172.9</v>
      </c>
      <c r="U33" s="34">
        <f t="shared" si="7"/>
        <v>0</v>
      </c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4">
        <v>172.9</v>
      </c>
      <c r="AJ33" s="12">
        <f t="shared" si="8"/>
        <v>100</v>
      </c>
      <c r="AK33" s="7" t="s">
        <v>24</v>
      </c>
      <c r="AL33" s="7" t="s">
        <v>25</v>
      </c>
      <c r="AM33" s="30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</row>
    <row r="34" s="2" customFormat="1" ht="27" customHeight="1" spans="1:269">
      <c r="A34" s="13">
        <v>26</v>
      </c>
      <c r="B34" s="11" t="s">
        <v>34</v>
      </c>
      <c r="C34" s="11" t="s">
        <v>60</v>
      </c>
      <c r="D34" s="34">
        <f t="shared" si="4"/>
        <v>102.79742</v>
      </c>
      <c r="E34" s="34">
        <f t="shared" si="5"/>
        <v>0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11"/>
      <c r="S34" s="34">
        <v>102.79742</v>
      </c>
      <c r="T34" s="34">
        <f t="shared" si="6"/>
        <v>102.79742</v>
      </c>
      <c r="U34" s="34">
        <f t="shared" si="7"/>
        <v>0</v>
      </c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4">
        <v>102.79742</v>
      </c>
      <c r="AJ34" s="12">
        <f t="shared" si="8"/>
        <v>100</v>
      </c>
      <c r="AK34" s="7" t="s">
        <v>24</v>
      </c>
      <c r="AL34" s="7" t="s">
        <v>25</v>
      </c>
      <c r="AM34" s="30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</row>
    <row r="35" s="2" customFormat="1" ht="27" customHeight="1" spans="1:269">
      <c r="A35" s="13">
        <v>27</v>
      </c>
      <c r="B35" s="11" t="s">
        <v>26</v>
      </c>
      <c r="C35" s="11" t="s">
        <v>61</v>
      </c>
      <c r="D35" s="34">
        <f t="shared" si="4"/>
        <v>16.2626</v>
      </c>
      <c r="E35" s="34">
        <f t="shared" si="5"/>
        <v>0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11"/>
      <c r="S35" s="34">
        <v>16.2626</v>
      </c>
      <c r="T35" s="34">
        <f t="shared" si="6"/>
        <v>16.2626</v>
      </c>
      <c r="U35" s="34">
        <f t="shared" si="7"/>
        <v>0</v>
      </c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4">
        <v>16.2626</v>
      </c>
      <c r="AJ35" s="12">
        <f t="shared" si="8"/>
        <v>100</v>
      </c>
      <c r="AK35" s="7" t="s">
        <v>24</v>
      </c>
      <c r="AL35" s="7" t="s">
        <v>25</v>
      </c>
      <c r="AM35" s="30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</row>
    <row r="36" s="2" customFormat="1" ht="27" customHeight="1" spans="1:269">
      <c r="A36" s="10">
        <v>28</v>
      </c>
      <c r="B36" s="11" t="s">
        <v>34</v>
      </c>
      <c r="C36" s="11" t="s">
        <v>62</v>
      </c>
      <c r="D36" s="34">
        <f t="shared" si="4"/>
        <v>321.7985</v>
      </c>
      <c r="E36" s="34">
        <f t="shared" si="5"/>
        <v>0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6"/>
      <c r="S36" s="34">
        <v>321.7985</v>
      </c>
      <c r="T36" s="34">
        <f t="shared" ref="T36:T48" si="9">SUM(U36,AI36)</f>
        <v>321.7985</v>
      </c>
      <c r="U36" s="34">
        <f t="shared" ref="U36:U48" si="10">SUM(V36:AA36)</f>
        <v>0</v>
      </c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4">
        <v>321.7985</v>
      </c>
      <c r="AJ36" s="12">
        <f t="shared" si="8"/>
        <v>100</v>
      </c>
      <c r="AK36" s="7" t="s">
        <v>24</v>
      </c>
      <c r="AL36" s="7" t="s">
        <v>25</v>
      </c>
      <c r="AM36" s="30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</row>
    <row r="37" s="2" customFormat="1" ht="27" customHeight="1" spans="1:269">
      <c r="A37" s="13">
        <v>29</v>
      </c>
      <c r="B37" s="11" t="s">
        <v>34</v>
      </c>
      <c r="C37" s="11" t="s">
        <v>63</v>
      </c>
      <c r="D37" s="34">
        <f t="shared" si="4"/>
        <v>20.376</v>
      </c>
      <c r="E37" s="34">
        <f t="shared" si="5"/>
        <v>0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11"/>
      <c r="S37" s="34">
        <v>20.376</v>
      </c>
      <c r="T37" s="34">
        <f t="shared" si="9"/>
        <v>20.376</v>
      </c>
      <c r="U37" s="34">
        <f t="shared" si="10"/>
        <v>0</v>
      </c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4">
        <v>20.376</v>
      </c>
      <c r="AJ37" s="12">
        <f t="shared" si="8"/>
        <v>100</v>
      </c>
      <c r="AK37" s="7" t="s">
        <v>24</v>
      </c>
      <c r="AL37" s="7" t="s">
        <v>25</v>
      </c>
      <c r="AM37" s="30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</row>
    <row r="38" s="2" customFormat="1" ht="27" customHeight="1" spans="1:269">
      <c r="A38" s="13">
        <v>30</v>
      </c>
      <c r="B38" s="11" t="s">
        <v>34</v>
      </c>
      <c r="C38" s="11" t="s">
        <v>64</v>
      </c>
      <c r="D38" s="34">
        <f t="shared" si="4"/>
        <v>600</v>
      </c>
      <c r="E38" s="34">
        <f t="shared" si="5"/>
        <v>0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11"/>
      <c r="S38" s="34">
        <v>600</v>
      </c>
      <c r="T38" s="34">
        <f t="shared" si="9"/>
        <v>600</v>
      </c>
      <c r="U38" s="34">
        <f t="shared" si="10"/>
        <v>0</v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4">
        <v>600</v>
      </c>
      <c r="AJ38" s="12">
        <f t="shared" si="8"/>
        <v>100</v>
      </c>
      <c r="AK38" s="7" t="s">
        <v>24</v>
      </c>
      <c r="AL38" s="7" t="s">
        <v>25</v>
      </c>
      <c r="AM38" s="30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  <c r="IW38" s="29"/>
      <c r="IX38" s="29"/>
      <c r="IY38" s="29"/>
      <c r="IZ38" s="29"/>
      <c r="JA38" s="29"/>
      <c r="JB38" s="29"/>
      <c r="JC38" s="29"/>
      <c r="JD38" s="29"/>
      <c r="JE38" s="29"/>
      <c r="JF38" s="29"/>
      <c r="JG38" s="29"/>
      <c r="JH38" s="29"/>
      <c r="JI38" s="29"/>
    </row>
    <row r="39" s="2" customFormat="1" ht="27" customHeight="1" spans="1:269">
      <c r="A39" s="10">
        <v>31</v>
      </c>
      <c r="B39" s="11" t="s">
        <v>34</v>
      </c>
      <c r="C39" s="11" t="s">
        <v>65</v>
      </c>
      <c r="D39" s="34">
        <f t="shared" si="4"/>
        <v>45</v>
      </c>
      <c r="E39" s="34">
        <f t="shared" si="5"/>
        <v>0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  <c r="S39" s="34">
        <v>45</v>
      </c>
      <c r="T39" s="34">
        <f t="shared" si="9"/>
        <v>45</v>
      </c>
      <c r="U39" s="34">
        <f t="shared" si="10"/>
        <v>0</v>
      </c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4">
        <v>45</v>
      </c>
      <c r="AJ39" s="12">
        <f t="shared" si="8"/>
        <v>100</v>
      </c>
      <c r="AK39" s="7" t="s">
        <v>24</v>
      </c>
      <c r="AL39" s="7" t="s">
        <v>25</v>
      </c>
      <c r="AM39" s="30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  <c r="IX39" s="29"/>
      <c r="IY39" s="29"/>
      <c r="IZ39" s="29"/>
      <c r="JA39" s="29"/>
      <c r="JB39" s="29"/>
      <c r="JC39" s="29"/>
      <c r="JD39" s="29"/>
      <c r="JE39" s="29"/>
      <c r="JF39" s="29"/>
      <c r="JG39" s="29"/>
      <c r="JH39" s="29"/>
      <c r="JI39" s="29"/>
    </row>
    <row r="40" s="2" customFormat="1" ht="27" customHeight="1" spans="1:269">
      <c r="A40" s="13">
        <v>32</v>
      </c>
      <c r="B40" s="11" t="s">
        <v>66</v>
      </c>
      <c r="C40" s="11" t="s">
        <v>67</v>
      </c>
      <c r="D40" s="34">
        <f t="shared" si="4"/>
        <v>76.74</v>
      </c>
      <c r="E40" s="34">
        <f t="shared" si="5"/>
        <v>76.74</v>
      </c>
      <c r="F40" s="35"/>
      <c r="G40" s="35">
        <f>122.26+24-69.52</f>
        <v>76.74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11"/>
      <c r="S40" s="34"/>
      <c r="T40" s="34">
        <f t="shared" si="9"/>
        <v>11.94</v>
      </c>
      <c r="U40" s="34">
        <f t="shared" si="10"/>
        <v>11.94</v>
      </c>
      <c r="V40" s="35"/>
      <c r="W40" s="35">
        <f>81.46-69.52</f>
        <v>11.94</v>
      </c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4"/>
      <c r="AJ40" s="12">
        <f t="shared" si="8"/>
        <v>15.5590304925723</v>
      </c>
      <c r="AK40" s="7" t="s">
        <v>68</v>
      </c>
      <c r="AL40" s="7" t="s">
        <v>25</v>
      </c>
      <c r="AM40" s="30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</row>
    <row r="41" s="2" customFormat="1" ht="27" customHeight="1" spans="1:269">
      <c r="A41" s="13">
        <v>33</v>
      </c>
      <c r="B41" s="11" t="s">
        <v>26</v>
      </c>
      <c r="C41" s="11" t="s">
        <v>69</v>
      </c>
      <c r="D41" s="34">
        <f t="shared" si="4"/>
        <v>40</v>
      </c>
      <c r="E41" s="34">
        <f t="shared" si="5"/>
        <v>40</v>
      </c>
      <c r="F41" s="35"/>
      <c r="G41" s="35">
        <v>40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11"/>
      <c r="S41" s="34"/>
      <c r="T41" s="34">
        <f t="shared" si="9"/>
        <v>40</v>
      </c>
      <c r="U41" s="34">
        <f t="shared" si="10"/>
        <v>40</v>
      </c>
      <c r="V41" s="35"/>
      <c r="W41" s="35">
        <v>40</v>
      </c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4"/>
      <c r="AJ41" s="12">
        <f t="shared" ref="AJ41:AJ64" si="11">T41/D41*100</f>
        <v>100</v>
      </c>
      <c r="AK41" s="7" t="s">
        <v>24</v>
      </c>
      <c r="AL41" s="7" t="s">
        <v>25</v>
      </c>
      <c r="AM41" s="30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</row>
    <row r="42" s="2" customFormat="1" ht="27" customHeight="1" spans="1:269">
      <c r="A42" s="10">
        <v>34</v>
      </c>
      <c r="B42" s="11" t="s">
        <v>34</v>
      </c>
      <c r="C42" s="11" t="s">
        <v>70</v>
      </c>
      <c r="D42" s="34">
        <f t="shared" ref="D42:D62" si="12">SUM(E42,S42)</f>
        <v>23.34</v>
      </c>
      <c r="E42" s="34">
        <f t="shared" ref="E42:E66" si="13">SUM(F42:K42)</f>
        <v>12.25</v>
      </c>
      <c r="F42" s="35"/>
      <c r="G42" s="35"/>
      <c r="H42" s="35">
        <v>12.25</v>
      </c>
      <c r="I42" s="35"/>
      <c r="J42" s="35"/>
      <c r="K42" s="35"/>
      <c r="L42" s="35"/>
      <c r="M42" s="35"/>
      <c r="N42" s="35"/>
      <c r="O42" s="35"/>
      <c r="P42" s="35"/>
      <c r="Q42" s="35"/>
      <c r="R42" s="11"/>
      <c r="S42" s="34">
        <v>11.09</v>
      </c>
      <c r="T42" s="34">
        <f t="shared" si="9"/>
        <v>23.34</v>
      </c>
      <c r="U42" s="34">
        <f t="shared" si="10"/>
        <v>12.25</v>
      </c>
      <c r="V42" s="35"/>
      <c r="W42" s="35"/>
      <c r="X42" s="35">
        <v>12.25</v>
      </c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4">
        <v>11.09</v>
      </c>
      <c r="AJ42" s="12">
        <f t="shared" si="11"/>
        <v>100</v>
      </c>
      <c r="AK42" s="7" t="s">
        <v>24</v>
      </c>
      <c r="AL42" s="7" t="s">
        <v>25</v>
      </c>
      <c r="AM42" s="30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</row>
    <row r="43" s="2" customFormat="1" ht="27" customHeight="1" spans="1:269">
      <c r="A43" s="13">
        <v>35</v>
      </c>
      <c r="B43" s="11" t="s">
        <v>34</v>
      </c>
      <c r="C43" s="11" t="s">
        <v>71</v>
      </c>
      <c r="D43" s="34">
        <f t="shared" si="12"/>
        <v>10.075</v>
      </c>
      <c r="E43" s="34">
        <f t="shared" si="13"/>
        <v>7.0375</v>
      </c>
      <c r="F43" s="35"/>
      <c r="G43" s="35"/>
      <c r="H43" s="35">
        <v>7.0375</v>
      </c>
      <c r="I43" s="35"/>
      <c r="J43" s="35"/>
      <c r="K43" s="35"/>
      <c r="L43" s="35"/>
      <c r="M43" s="35"/>
      <c r="N43" s="35"/>
      <c r="O43" s="35"/>
      <c r="P43" s="35"/>
      <c r="Q43" s="35"/>
      <c r="R43" s="11"/>
      <c r="S43" s="34">
        <v>3.0375</v>
      </c>
      <c r="T43" s="34">
        <f t="shared" si="9"/>
        <v>10.075</v>
      </c>
      <c r="U43" s="34">
        <f t="shared" si="10"/>
        <v>7.0375</v>
      </c>
      <c r="V43" s="35"/>
      <c r="W43" s="35"/>
      <c r="X43" s="35">
        <v>7.0375</v>
      </c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4">
        <v>3.0375</v>
      </c>
      <c r="AJ43" s="12">
        <f t="shared" si="11"/>
        <v>100</v>
      </c>
      <c r="AK43" s="7" t="s">
        <v>24</v>
      </c>
      <c r="AL43" s="7" t="s">
        <v>25</v>
      </c>
      <c r="AM43" s="30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</row>
    <row r="44" s="2" customFormat="1" ht="27" customHeight="1" spans="1:269">
      <c r="A44" s="13">
        <v>36</v>
      </c>
      <c r="B44" s="11" t="s">
        <v>34</v>
      </c>
      <c r="C44" s="11" t="s">
        <v>72</v>
      </c>
      <c r="D44" s="34">
        <f t="shared" si="12"/>
        <v>445.998</v>
      </c>
      <c r="E44" s="34">
        <f t="shared" si="13"/>
        <v>0</v>
      </c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11"/>
      <c r="S44" s="34">
        <v>445.998</v>
      </c>
      <c r="T44" s="34">
        <f t="shared" si="9"/>
        <v>445.998</v>
      </c>
      <c r="U44" s="34">
        <f t="shared" si="10"/>
        <v>0</v>
      </c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4">
        <v>445.998</v>
      </c>
      <c r="AJ44" s="12">
        <f t="shared" si="11"/>
        <v>100</v>
      </c>
      <c r="AK44" s="7" t="s">
        <v>24</v>
      </c>
      <c r="AL44" s="7" t="s">
        <v>25</v>
      </c>
      <c r="AM44" s="30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</row>
    <row r="45" s="2" customFormat="1" ht="27" customHeight="1" spans="1:269">
      <c r="A45" s="10">
        <v>37</v>
      </c>
      <c r="B45" s="11" t="s">
        <v>73</v>
      </c>
      <c r="C45" s="11" t="s">
        <v>74</v>
      </c>
      <c r="D45" s="34">
        <f t="shared" si="12"/>
        <v>94.51</v>
      </c>
      <c r="E45" s="34">
        <f t="shared" si="13"/>
        <v>0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11"/>
      <c r="S45" s="34">
        <v>94.51</v>
      </c>
      <c r="T45" s="34">
        <f t="shared" si="9"/>
        <v>94.51</v>
      </c>
      <c r="U45" s="34">
        <f t="shared" si="10"/>
        <v>0</v>
      </c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4">
        <v>94.51</v>
      </c>
      <c r="AJ45" s="12">
        <f t="shared" si="11"/>
        <v>100</v>
      </c>
      <c r="AK45" s="7" t="s">
        <v>24</v>
      </c>
      <c r="AL45" s="7" t="s">
        <v>25</v>
      </c>
      <c r="AM45" s="30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</row>
    <row r="46" s="2" customFormat="1" ht="27" customHeight="1" spans="1:269">
      <c r="A46" s="13">
        <v>38</v>
      </c>
      <c r="B46" s="11" t="s">
        <v>73</v>
      </c>
      <c r="C46" s="11" t="s">
        <v>75</v>
      </c>
      <c r="D46" s="34">
        <f t="shared" si="12"/>
        <v>100</v>
      </c>
      <c r="E46" s="34">
        <f t="shared" si="13"/>
        <v>0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11"/>
      <c r="S46" s="34">
        <v>100</v>
      </c>
      <c r="T46" s="34">
        <f t="shared" si="9"/>
        <v>100</v>
      </c>
      <c r="U46" s="34">
        <f t="shared" si="10"/>
        <v>0</v>
      </c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4">
        <v>100</v>
      </c>
      <c r="AJ46" s="12">
        <f t="shared" si="11"/>
        <v>100</v>
      </c>
      <c r="AK46" s="7" t="s">
        <v>24</v>
      </c>
      <c r="AL46" s="7" t="s">
        <v>25</v>
      </c>
      <c r="AM46" s="30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</row>
    <row r="47" s="2" customFormat="1" ht="27" customHeight="1" spans="1:269">
      <c r="A47" s="13">
        <v>39</v>
      </c>
      <c r="B47" s="11" t="s">
        <v>73</v>
      </c>
      <c r="C47" s="11" t="s">
        <v>76</v>
      </c>
      <c r="D47" s="34">
        <f t="shared" si="12"/>
        <v>867.25845</v>
      </c>
      <c r="E47" s="34">
        <f t="shared" si="13"/>
        <v>0</v>
      </c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11"/>
      <c r="S47" s="34">
        <f>134+169.243154+458.483296+110-4.468</f>
        <v>867.25845</v>
      </c>
      <c r="T47" s="34">
        <f t="shared" si="9"/>
        <v>867.25845</v>
      </c>
      <c r="U47" s="34">
        <f t="shared" si="10"/>
        <v>0</v>
      </c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4">
        <f>134+169.243154+458.483296+110-4.468</f>
        <v>867.25845</v>
      </c>
      <c r="AJ47" s="12">
        <f t="shared" si="11"/>
        <v>100</v>
      </c>
      <c r="AK47" s="7" t="s">
        <v>24</v>
      </c>
      <c r="AL47" s="7" t="s">
        <v>25</v>
      </c>
      <c r="AM47" s="30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  <c r="JF47" s="29"/>
      <c r="JG47" s="29"/>
      <c r="JH47" s="29"/>
      <c r="JI47" s="29"/>
    </row>
    <row r="48" s="2" customFormat="1" ht="27" customHeight="1" spans="1:269">
      <c r="A48" s="10">
        <v>40</v>
      </c>
      <c r="B48" s="11" t="s">
        <v>73</v>
      </c>
      <c r="C48" s="11" t="s">
        <v>77</v>
      </c>
      <c r="D48" s="34">
        <f t="shared" si="12"/>
        <v>84.170894</v>
      </c>
      <c r="E48" s="34">
        <f t="shared" si="13"/>
        <v>0</v>
      </c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11"/>
      <c r="S48" s="34">
        <v>84.170894</v>
      </c>
      <c r="T48" s="34">
        <f t="shared" si="9"/>
        <v>84.170894</v>
      </c>
      <c r="U48" s="34">
        <f t="shared" si="10"/>
        <v>0</v>
      </c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4">
        <v>84.170894</v>
      </c>
      <c r="AJ48" s="12">
        <f t="shared" si="11"/>
        <v>100</v>
      </c>
      <c r="AK48" s="7" t="s">
        <v>24</v>
      </c>
      <c r="AL48" s="7" t="s">
        <v>25</v>
      </c>
      <c r="AM48" s="30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  <c r="JF48" s="29"/>
      <c r="JG48" s="29"/>
      <c r="JH48" s="29"/>
      <c r="JI48" s="29"/>
    </row>
    <row r="49" s="2" customFormat="1" ht="27" customHeight="1" spans="1:269">
      <c r="A49" s="13">
        <v>41</v>
      </c>
      <c r="B49" s="11" t="s">
        <v>73</v>
      </c>
      <c r="C49" s="11" t="s">
        <v>78</v>
      </c>
      <c r="D49" s="34">
        <f t="shared" si="12"/>
        <v>14.468</v>
      </c>
      <c r="E49" s="34">
        <f t="shared" si="13"/>
        <v>0</v>
      </c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11"/>
      <c r="S49" s="34">
        <f>10+4.468</f>
        <v>14.468</v>
      </c>
      <c r="T49" s="34">
        <f t="shared" ref="T49:T61" si="14">SUM(U49,AI49)</f>
        <v>14.468</v>
      </c>
      <c r="U49" s="34">
        <f t="shared" ref="U49:U65" si="15">SUM(V49:AA49)</f>
        <v>0</v>
      </c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4">
        <f>10+4.468</f>
        <v>14.468</v>
      </c>
      <c r="AJ49" s="12">
        <f t="shared" si="11"/>
        <v>100</v>
      </c>
      <c r="AK49" s="7" t="s">
        <v>24</v>
      </c>
      <c r="AL49" s="7" t="s">
        <v>25</v>
      </c>
      <c r="AM49" s="30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29"/>
      <c r="JD49" s="29"/>
      <c r="JE49" s="29"/>
      <c r="JF49" s="29"/>
      <c r="JG49" s="29"/>
      <c r="JH49" s="29"/>
      <c r="JI49" s="29"/>
    </row>
    <row r="50" s="2" customFormat="1" ht="27" customHeight="1" spans="1:269">
      <c r="A50" s="13">
        <v>42</v>
      </c>
      <c r="B50" s="11" t="s">
        <v>79</v>
      </c>
      <c r="C50" s="11" t="s">
        <v>80</v>
      </c>
      <c r="D50" s="34">
        <f t="shared" si="12"/>
        <v>95</v>
      </c>
      <c r="E50" s="34">
        <f t="shared" si="13"/>
        <v>95</v>
      </c>
      <c r="F50" s="35"/>
      <c r="G50" s="35"/>
      <c r="H50" s="35"/>
      <c r="I50" s="35">
        <v>95</v>
      </c>
      <c r="J50" s="35"/>
      <c r="K50" s="35"/>
      <c r="L50" s="35"/>
      <c r="M50" s="35"/>
      <c r="N50" s="35"/>
      <c r="O50" s="35"/>
      <c r="P50" s="35"/>
      <c r="Q50" s="35"/>
      <c r="R50" s="11"/>
      <c r="S50" s="34"/>
      <c r="T50" s="34">
        <f t="shared" si="14"/>
        <v>95</v>
      </c>
      <c r="U50" s="34">
        <f t="shared" si="15"/>
        <v>95</v>
      </c>
      <c r="V50" s="35"/>
      <c r="W50" s="35"/>
      <c r="X50" s="35"/>
      <c r="Y50" s="35">
        <v>95</v>
      </c>
      <c r="Z50" s="35"/>
      <c r="AA50" s="35"/>
      <c r="AB50" s="35"/>
      <c r="AC50" s="35"/>
      <c r="AD50" s="35"/>
      <c r="AE50" s="35"/>
      <c r="AF50" s="35"/>
      <c r="AG50" s="35"/>
      <c r="AH50" s="35"/>
      <c r="AI50" s="34"/>
      <c r="AJ50" s="12">
        <f t="shared" si="11"/>
        <v>100</v>
      </c>
      <c r="AK50" s="7" t="s">
        <v>24</v>
      </c>
      <c r="AL50" s="7" t="s">
        <v>25</v>
      </c>
      <c r="AM50" s="30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29"/>
      <c r="JD50" s="29"/>
      <c r="JE50" s="29"/>
      <c r="JF50" s="29"/>
      <c r="JG50" s="29"/>
      <c r="JH50" s="29"/>
      <c r="JI50" s="29"/>
    </row>
    <row r="51" s="2" customFormat="1" ht="27" customHeight="1" spans="1:269">
      <c r="A51" s="10">
        <v>43</v>
      </c>
      <c r="B51" s="11" t="s">
        <v>28</v>
      </c>
      <c r="C51" s="11" t="s">
        <v>81</v>
      </c>
      <c r="D51" s="34">
        <f t="shared" si="12"/>
        <v>120</v>
      </c>
      <c r="E51" s="34">
        <f t="shared" si="13"/>
        <v>120</v>
      </c>
      <c r="F51" s="35"/>
      <c r="G51" s="35">
        <v>120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11"/>
      <c r="S51" s="34"/>
      <c r="T51" s="34">
        <f t="shared" si="14"/>
        <v>120</v>
      </c>
      <c r="U51" s="34">
        <f t="shared" si="15"/>
        <v>120</v>
      </c>
      <c r="V51" s="35"/>
      <c r="W51" s="35">
        <v>120</v>
      </c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4"/>
      <c r="AJ51" s="12">
        <f t="shared" si="11"/>
        <v>100</v>
      </c>
      <c r="AK51" s="7" t="s">
        <v>24</v>
      </c>
      <c r="AL51" s="7" t="s">
        <v>25</v>
      </c>
      <c r="AM51" s="30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  <c r="IX51" s="29"/>
      <c r="IY51" s="29"/>
      <c r="IZ51" s="29"/>
      <c r="JA51" s="29"/>
      <c r="JB51" s="29"/>
      <c r="JC51" s="29"/>
      <c r="JD51" s="29"/>
      <c r="JE51" s="29"/>
      <c r="JF51" s="29"/>
      <c r="JG51" s="29"/>
      <c r="JH51" s="29"/>
      <c r="JI51" s="29"/>
    </row>
    <row r="52" s="2" customFormat="1" ht="27" customHeight="1" spans="1:269">
      <c r="A52" s="13">
        <v>44</v>
      </c>
      <c r="B52" s="11" t="s">
        <v>82</v>
      </c>
      <c r="C52" s="11" t="s">
        <v>83</v>
      </c>
      <c r="D52" s="34">
        <f t="shared" si="12"/>
        <v>134.206182</v>
      </c>
      <c r="E52" s="34">
        <f t="shared" si="13"/>
        <v>0</v>
      </c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11"/>
      <c r="S52" s="34">
        <v>134.206182</v>
      </c>
      <c r="T52" s="34">
        <f t="shared" si="14"/>
        <v>134.206182</v>
      </c>
      <c r="U52" s="34">
        <f t="shared" si="15"/>
        <v>0</v>
      </c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4">
        <v>134.206182</v>
      </c>
      <c r="AJ52" s="12">
        <f t="shared" si="11"/>
        <v>100</v>
      </c>
      <c r="AK52" s="7" t="s">
        <v>24</v>
      </c>
      <c r="AL52" s="7" t="s">
        <v>25</v>
      </c>
      <c r="AM52" s="30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/>
      <c r="IY52" s="29"/>
      <c r="IZ52" s="29"/>
      <c r="JA52" s="29"/>
      <c r="JB52" s="29"/>
      <c r="JC52" s="29"/>
      <c r="JD52" s="29"/>
      <c r="JE52" s="29"/>
      <c r="JF52" s="29"/>
      <c r="JG52" s="29"/>
      <c r="JH52" s="29"/>
      <c r="JI52" s="29"/>
    </row>
    <row r="53" s="2" customFormat="1" ht="27" customHeight="1" spans="1:269">
      <c r="A53" s="13">
        <v>45</v>
      </c>
      <c r="B53" s="11" t="s">
        <v>30</v>
      </c>
      <c r="C53" s="11" t="s">
        <v>84</v>
      </c>
      <c r="D53" s="34">
        <f>SUM(E53,R53,S53)</f>
        <v>15</v>
      </c>
      <c r="E53" s="34">
        <f t="shared" si="13"/>
        <v>0</v>
      </c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6">
        <v>15</v>
      </c>
      <c r="S53" s="34"/>
      <c r="T53" s="34">
        <f>SUM(U53,AH53,AI53)</f>
        <v>15</v>
      </c>
      <c r="U53" s="34">
        <f t="shared" si="15"/>
        <v>0</v>
      </c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>
        <v>15</v>
      </c>
      <c r="AI53" s="34"/>
      <c r="AJ53" s="12">
        <f t="shared" si="11"/>
        <v>100</v>
      </c>
      <c r="AK53" s="7" t="s">
        <v>24</v>
      </c>
      <c r="AL53" s="7" t="s">
        <v>25</v>
      </c>
      <c r="AM53" s="30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</row>
    <row r="54" s="2" customFormat="1" ht="27" customHeight="1" spans="1:269">
      <c r="A54" s="10">
        <v>46</v>
      </c>
      <c r="B54" s="11" t="s">
        <v>85</v>
      </c>
      <c r="C54" s="11" t="s">
        <v>86</v>
      </c>
      <c r="D54" s="34">
        <f t="shared" si="12"/>
        <v>351.8</v>
      </c>
      <c r="E54" s="34">
        <f t="shared" si="13"/>
        <v>0</v>
      </c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11"/>
      <c r="S54" s="34">
        <f>314.3+37.5</f>
        <v>351.8</v>
      </c>
      <c r="T54" s="34">
        <f t="shared" si="14"/>
        <v>351.8</v>
      </c>
      <c r="U54" s="34">
        <f t="shared" si="15"/>
        <v>0</v>
      </c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4">
        <f>314.3+37.5</f>
        <v>351.8</v>
      </c>
      <c r="AJ54" s="12">
        <f t="shared" si="11"/>
        <v>100</v>
      </c>
      <c r="AK54" s="7" t="s">
        <v>24</v>
      </c>
      <c r="AL54" s="7" t="s">
        <v>25</v>
      </c>
      <c r="AM54" s="30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9"/>
      <c r="IY54" s="29"/>
      <c r="IZ54" s="29"/>
      <c r="JA54" s="29"/>
      <c r="JB54" s="29"/>
      <c r="JC54" s="29"/>
      <c r="JD54" s="29"/>
      <c r="JE54" s="29"/>
      <c r="JF54" s="29"/>
      <c r="JG54" s="29"/>
      <c r="JH54" s="29"/>
      <c r="JI54" s="29"/>
    </row>
    <row r="55" s="2" customFormat="1" ht="27" customHeight="1" spans="1:269">
      <c r="A55" s="13">
        <v>47</v>
      </c>
      <c r="B55" s="11" t="s">
        <v>87</v>
      </c>
      <c r="C55" s="11" t="s">
        <v>88</v>
      </c>
      <c r="D55" s="34">
        <f t="shared" si="12"/>
        <v>44.36</v>
      </c>
      <c r="E55" s="34">
        <f t="shared" si="13"/>
        <v>44.36</v>
      </c>
      <c r="F55" s="35"/>
      <c r="G55" s="35"/>
      <c r="H55" s="35"/>
      <c r="I55" s="35">
        <v>44.36</v>
      </c>
      <c r="J55" s="35"/>
      <c r="K55" s="35"/>
      <c r="L55" s="35"/>
      <c r="M55" s="35"/>
      <c r="N55" s="35"/>
      <c r="O55" s="35"/>
      <c r="P55" s="35"/>
      <c r="Q55" s="35"/>
      <c r="R55" s="11"/>
      <c r="S55" s="34"/>
      <c r="T55" s="34">
        <f t="shared" si="14"/>
        <v>44.36</v>
      </c>
      <c r="U55" s="34">
        <f t="shared" si="15"/>
        <v>44.36</v>
      </c>
      <c r="V55" s="35"/>
      <c r="W55" s="35"/>
      <c r="X55" s="35"/>
      <c r="Y55" s="35">
        <v>44.36</v>
      </c>
      <c r="Z55" s="35"/>
      <c r="AA55" s="35"/>
      <c r="AB55" s="35"/>
      <c r="AC55" s="35"/>
      <c r="AD55" s="35"/>
      <c r="AE55" s="35"/>
      <c r="AF55" s="35"/>
      <c r="AG55" s="35"/>
      <c r="AH55" s="35"/>
      <c r="AI55" s="34"/>
      <c r="AJ55" s="12">
        <f t="shared" si="11"/>
        <v>100</v>
      </c>
      <c r="AK55" s="7" t="s">
        <v>24</v>
      </c>
      <c r="AL55" s="7" t="s">
        <v>25</v>
      </c>
      <c r="AM55" s="30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</row>
    <row r="56" s="2" customFormat="1" ht="27" customHeight="1" spans="1:269">
      <c r="A56" s="13">
        <v>48</v>
      </c>
      <c r="B56" s="11" t="s">
        <v>89</v>
      </c>
      <c r="C56" s="11" t="s">
        <v>90</v>
      </c>
      <c r="D56" s="34">
        <f t="shared" si="12"/>
        <v>228</v>
      </c>
      <c r="E56" s="34">
        <f t="shared" si="13"/>
        <v>228</v>
      </c>
      <c r="F56" s="35">
        <v>173</v>
      </c>
      <c r="G56" s="35">
        <v>55</v>
      </c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11"/>
      <c r="S56" s="34"/>
      <c r="T56" s="34">
        <f t="shared" si="14"/>
        <v>228</v>
      </c>
      <c r="U56" s="34">
        <f t="shared" si="15"/>
        <v>228</v>
      </c>
      <c r="V56" s="35">
        <v>173</v>
      </c>
      <c r="W56" s="35">
        <v>55</v>
      </c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4"/>
      <c r="AJ56" s="12">
        <f t="shared" si="11"/>
        <v>100</v>
      </c>
      <c r="AK56" s="7" t="s">
        <v>24</v>
      </c>
      <c r="AL56" s="7" t="s">
        <v>25</v>
      </c>
      <c r="AM56" s="30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</row>
    <row r="57" s="2" customFormat="1" ht="27" customHeight="1" spans="1:269">
      <c r="A57" s="10">
        <v>49</v>
      </c>
      <c r="B57" s="11" t="s">
        <v>26</v>
      </c>
      <c r="C57" s="11" t="s">
        <v>91</v>
      </c>
      <c r="D57" s="34">
        <f t="shared" si="12"/>
        <v>25</v>
      </c>
      <c r="E57" s="34">
        <f t="shared" si="13"/>
        <v>25</v>
      </c>
      <c r="F57" s="35">
        <f>2.5+22.5</f>
        <v>25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11"/>
      <c r="S57" s="34"/>
      <c r="T57" s="34">
        <f t="shared" si="14"/>
        <v>25</v>
      </c>
      <c r="U57" s="34">
        <f t="shared" si="15"/>
        <v>25</v>
      </c>
      <c r="V57" s="35">
        <f>2.5+22.5</f>
        <v>25</v>
      </c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4"/>
      <c r="AJ57" s="12">
        <f t="shared" si="11"/>
        <v>100</v>
      </c>
      <c r="AK57" s="7" t="s">
        <v>24</v>
      </c>
      <c r="AL57" s="7" t="s">
        <v>25</v>
      </c>
      <c r="AM57" s="30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  <c r="IW57" s="29"/>
      <c r="IX57" s="29"/>
      <c r="IY57" s="29"/>
      <c r="IZ57" s="29"/>
      <c r="JA57" s="29"/>
      <c r="JB57" s="29"/>
      <c r="JC57" s="29"/>
      <c r="JD57" s="29"/>
      <c r="JE57" s="29"/>
      <c r="JF57" s="29"/>
      <c r="JG57" s="29"/>
      <c r="JH57" s="29"/>
      <c r="JI57" s="29"/>
    </row>
    <row r="58" s="2" customFormat="1" ht="27" customHeight="1" spans="1:269">
      <c r="A58" s="13">
        <v>50</v>
      </c>
      <c r="B58" s="11" t="s">
        <v>92</v>
      </c>
      <c r="C58" s="11" t="s">
        <v>93</v>
      </c>
      <c r="D58" s="34">
        <f t="shared" si="12"/>
        <v>200</v>
      </c>
      <c r="E58" s="34">
        <f t="shared" si="13"/>
        <v>200</v>
      </c>
      <c r="F58" s="35">
        <v>200</v>
      </c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11"/>
      <c r="S58" s="34"/>
      <c r="T58" s="34">
        <f t="shared" si="14"/>
        <v>0</v>
      </c>
      <c r="U58" s="34">
        <f t="shared" si="15"/>
        <v>0</v>
      </c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4"/>
      <c r="AJ58" s="12">
        <f t="shared" si="11"/>
        <v>0</v>
      </c>
      <c r="AK58" s="7" t="s">
        <v>68</v>
      </c>
      <c r="AL58" s="7" t="s">
        <v>25</v>
      </c>
      <c r="AM58" s="30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  <c r="IW58" s="29"/>
      <c r="IX58" s="29"/>
      <c r="IY58" s="29"/>
      <c r="IZ58" s="29"/>
      <c r="JA58" s="29"/>
      <c r="JB58" s="29"/>
      <c r="JC58" s="29"/>
      <c r="JD58" s="29"/>
      <c r="JE58" s="29"/>
      <c r="JF58" s="29"/>
      <c r="JG58" s="29"/>
      <c r="JH58" s="29"/>
      <c r="JI58" s="29"/>
    </row>
    <row r="59" s="2" customFormat="1" ht="27" customHeight="1" spans="1:269">
      <c r="A59" s="13">
        <v>51</v>
      </c>
      <c r="B59" s="11" t="s">
        <v>30</v>
      </c>
      <c r="C59" s="11" t="s">
        <v>94</v>
      </c>
      <c r="D59" s="34">
        <f t="shared" si="12"/>
        <v>16.69</v>
      </c>
      <c r="E59" s="34">
        <f t="shared" si="13"/>
        <v>16.69</v>
      </c>
      <c r="F59" s="35">
        <f>1.62+14.57</f>
        <v>16.19</v>
      </c>
      <c r="G59" s="35">
        <v>0.5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11"/>
      <c r="S59" s="34"/>
      <c r="T59" s="34">
        <f t="shared" si="14"/>
        <v>16.69</v>
      </c>
      <c r="U59" s="34">
        <f t="shared" si="15"/>
        <v>16.69</v>
      </c>
      <c r="V59" s="35">
        <f>1.62+14.57</f>
        <v>16.19</v>
      </c>
      <c r="W59" s="35">
        <v>0.5</v>
      </c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4"/>
      <c r="AJ59" s="12">
        <f t="shared" si="11"/>
        <v>100</v>
      </c>
      <c r="AK59" s="7" t="s">
        <v>24</v>
      </c>
      <c r="AL59" s="7" t="s">
        <v>25</v>
      </c>
      <c r="AM59" s="30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</row>
    <row r="60" s="2" customFormat="1" ht="27" customHeight="1" spans="1:269">
      <c r="A60" s="10">
        <v>52</v>
      </c>
      <c r="B60" s="11" t="s">
        <v>73</v>
      </c>
      <c r="C60" s="11" t="s">
        <v>95</v>
      </c>
      <c r="D60" s="34">
        <f t="shared" si="12"/>
        <v>6.392257</v>
      </c>
      <c r="E60" s="34">
        <f t="shared" si="13"/>
        <v>0</v>
      </c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11"/>
      <c r="S60" s="35">
        <v>6.392257</v>
      </c>
      <c r="T60" s="34">
        <f t="shared" si="14"/>
        <v>6.392257</v>
      </c>
      <c r="U60" s="34">
        <f t="shared" si="15"/>
        <v>0</v>
      </c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>
        <v>6.392257</v>
      </c>
      <c r="AJ60" s="12">
        <f t="shared" si="11"/>
        <v>100</v>
      </c>
      <c r="AK60" s="7" t="s">
        <v>24</v>
      </c>
      <c r="AL60" s="7" t="s">
        <v>25</v>
      </c>
      <c r="AM60" s="30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29"/>
      <c r="JI60" s="29"/>
    </row>
    <row r="61" s="2" customFormat="1" ht="27" customHeight="1" spans="1:269">
      <c r="A61" s="13">
        <v>53</v>
      </c>
      <c r="B61" s="11" t="s">
        <v>82</v>
      </c>
      <c r="C61" s="11" t="s">
        <v>96</v>
      </c>
      <c r="D61" s="34">
        <f>SUM(E61,R61,S61)</f>
        <v>6900</v>
      </c>
      <c r="E61" s="34">
        <f t="shared" si="13"/>
        <v>0</v>
      </c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6">
        <v>6900</v>
      </c>
      <c r="S61" s="35"/>
      <c r="T61" s="34">
        <f>SUM(U61,AH61,AI61)</f>
        <v>6900</v>
      </c>
      <c r="U61" s="34">
        <f t="shared" si="15"/>
        <v>0</v>
      </c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>
        <v>6900</v>
      </c>
      <c r="AI61" s="35"/>
      <c r="AJ61" s="12">
        <f t="shared" si="11"/>
        <v>100</v>
      </c>
      <c r="AK61" s="7" t="s">
        <v>24</v>
      </c>
      <c r="AL61" s="7" t="s">
        <v>25</v>
      </c>
      <c r="AM61" s="30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  <c r="IX61" s="29"/>
      <c r="IY61" s="29"/>
      <c r="IZ61" s="29"/>
      <c r="JA61" s="29"/>
      <c r="JB61" s="29"/>
      <c r="JC61" s="29"/>
      <c r="JD61" s="29"/>
      <c r="JE61" s="29"/>
      <c r="JF61" s="29"/>
      <c r="JG61" s="29"/>
      <c r="JH61" s="29"/>
      <c r="JI61" s="29"/>
    </row>
    <row r="62" s="2" customFormat="1" ht="27" customHeight="1" spans="1:269">
      <c r="A62" s="13">
        <v>54</v>
      </c>
      <c r="B62" s="11" t="s">
        <v>26</v>
      </c>
      <c r="C62" s="11" t="s">
        <v>97</v>
      </c>
      <c r="D62" s="34">
        <f>SUM(E62,S62)</f>
        <v>12.9348</v>
      </c>
      <c r="E62" s="34">
        <f t="shared" si="13"/>
        <v>12.9348</v>
      </c>
      <c r="F62" s="35"/>
      <c r="G62" s="35"/>
      <c r="H62" s="35">
        <v>12.9348</v>
      </c>
      <c r="I62" s="35"/>
      <c r="J62" s="35"/>
      <c r="K62" s="35"/>
      <c r="L62" s="35"/>
      <c r="M62" s="35"/>
      <c r="N62" s="35"/>
      <c r="O62" s="35"/>
      <c r="P62" s="35"/>
      <c r="Q62" s="35"/>
      <c r="R62" s="36"/>
      <c r="S62" s="35"/>
      <c r="T62" s="34">
        <f>SUM(U62,AI62)</f>
        <v>12.9348</v>
      </c>
      <c r="U62" s="34">
        <f t="shared" si="15"/>
        <v>12.9348</v>
      </c>
      <c r="V62" s="35"/>
      <c r="W62" s="35"/>
      <c r="X62" s="35">
        <v>12.9348</v>
      </c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12">
        <f t="shared" si="11"/>
        <v>100</v>
      </c>
      <c r="AK62" s="7" t="s">
        <v>24</v>
      </c>
      <c r="AL62" s="7" t="s">
        <v>25</v>
      </c>
      <c r="AM62" s="30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  <c r="IW62" s="29"/>
      <c r="IX62" s="29"/>
      <c r="IY62" s="29"/>
      <c r="IZ62" s="29"/>
      <c r="JA62" s="29"/>
      <c r="JB62" s="29"/>
      <c r="JC62" s="29"/>
      <c r="JD62" s="29"/>
      <c r="JE62" s="29"/>
      <c r="JF62" s="29"/>
      <c r="JG62" s="29"/>
      <c r="JH62" s="29"/>
      <c r="JI62" s="29"/>
    </row>
    <row r="63" s="2" customFormat="1" ht="27" customHeight="1" spans="1:269">
      <c r="A63" s="10">
        <v>55</v>
      </c>
      <c r="B63" s="11" t="s">
        <v>98</v>
      </c>
      <c r="C63" s="11" t="s">
        <v>99</v>
      </c>
      <c r="D63" s="34">
        <f>SUM(E63,S63)</f>
        <v>4.176</v>
      </c>
      <c r="E63" s="34">
        <f t="shared" si="13"/>
        <v>4.176</v>
      </c>
      <c r="F63" s="35"/>
      <c r="G63" s="35"/>
      <c r="H63" s="35">
        <v>4.176</v>
      </c>
      <c r="I63" s="35"/>
      <c r="J63" s="35"/>
      <c r="K63" s="35"/>
      <c r="L63" s="35"/>
      <c r="M63" s="35"/>
      <c r="N63" s="35"/>
      <c r="O63" s="35"/>
      <c r="P63" s="35"/>
      <c r="Q63" s="35"/>
      <c r="R63" s="11"/>
      <c r="S63" s="35"/>
      <c r="T63" s="34">
        <f>SUM(U63,AI63)</f>
        <v>0</v>
      </c>
      <c r="U63" s="34">
        <f t="shared" si="15"/>
        <v>0</v>
      </c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12">
        <f t="shared" si="11"/>
        <v>0</v>
      </c>
      <c r="AK63" s="7" t="s">
        <v>68</v>
      </c>
      <c r="AL63" s="7" t="s">
        <v>25</v>
      </c>
      <c r="AM63" s="30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  <c r="IW63" s="29"/>
      <c r="IX63" s="29"/>
      <c r="IY63" s="29"/>
      <c r="IZ63" s="29"/>
      <c r="JA63" s="29"/>
      <c r="JB63" s="29"/>
      <c r="JC63" s="29"/>
      <c r="JD63" s="29"/>
      <c r="JE63" s="29"/>
      <c r="JF63" s="29"/>
      <c r="JG63" s="29"/>
      <c r="JH63" s="29"/>
      <c r="JI63" s="29"/>
    </row>
    <row r="64" s="2" customFormat="1" ht="27" customHeight="1" spans="1:269">
      <c r="A64" s="13">
        <v>56</v>
      </c>
      <c r="B64" s="11" t="s">
        <v>100</v>
      </c>
      <c r="C64" s="11" t="s">
        <v>101</v>
      </c>
      <c r="D64" s="34">
        <f>SUM(E64,S64)</f>
        <v>109.93</v>
      </c>
      <c r="E64" s="34">
        <f t="shared" si="13"/>
        <v>109.93</v>
      </c>
      <c r="F64" s="35"/>
      <c r="G64" s="35"/>
      <c r="H64" s="35">
        <v>109.93</v>
      </c>
      <c r="I64" s="35"/>
      <c r="J64" s="35"/>
      <c r="K64" s="35"/>
      <c r="L64" s="35"/>
      <c r="M64" s="35"/>
      <c r="N64" s="35"/>
      <c r="O64" s="35"/>
      <c r="P64" s="35"/>
      <c r="Q64" s="35"/>
      <c r="R64" s="11"/>
      <c r="S64" s="35"/>
      <c r="T64" s="34">
        <f>SUM(U64,AI64)</f>
        <v>109.93</v>
      </c>
      <c r="U64" s="34">
        <f t="shared" si="15"/>
        <v>109.93</v>
      </c>
      <c r="V64" s="35"/>
      <c r="W64" s="35"/>
      <c r="X64" s="35">
        <v>109.93</v>
      </c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12">
        <f t="shared" si="11"/>
        <v>100</v>
      </c>
      <c r="AK64" s="7" t="s">
        <v>24</v>
      </c>
      <c r="AL64" s="7" t="s">
        <v>25</v>
      </c>
      <c r="AM64" s="30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  <c r="IS64" s="29"/>
      <c r="IT64" s="29"/>
      <c r="IU64" s="29"/>
      <c r="IV64" s="29"/>
      <c r="IW64" s="29"/>
      <c r="IX64" s="29"/>
      <c r="IY64" s="29"/>
      <c r="IZ64" s="29"/>
      <c r="JA64" s="29"/>
      <c r="JB64" s="29"/>
      <c r="JC64" s="29"/>
      <c r="JD64" s="29"/>
      <c r="JE64" s="29"/>
      <c r="JF64" s="29"/>
      <c r="JG64" s="29"/>
      <c r="JH64" s="29"/>
      <c r="JI64" s="29"/>
    </row>
    <row r="65" ht="13.5" customHeight="1" spans="3:269">
      <c r="C65" s="31"/>
      <c r="JI65"/>
    </row>
    <row r="66" ht="22" customHeight="1" spans="3:3">
      <c r="C66" s="32" t="s">
        <v>102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66:S66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I66"/>
  <sheetViews>
    <sheetView topLeftCell="C1" workbookViewId="0">
      <pane ySplit="7" topLeftCell="A8" activePane="bottomLeft" state="frozen"/>
      <selection/>
      <selection pane="bottomLeft" activeCell="H15" sqref="H15"/>
    </sheetView>
  </sheetViews>
  <sheetFormatPr defaultColWidth="8.875" defaultRowHeight="15.75"/>
  <cols>
    <col min="1" max="1" width="3.5" style="3" customWidth="1"/>
    <col min="2" max="2" width="34.125" style="3" customWidth="1"/>
    <col min="3" max="3" width="31.625" style="3" customWidth="1"/>
    <col min="4" max="4" width="13.25" style="3" customWidth="1"/>
    <col min="5" max="5" width="11.75" style="3" customWidth="1"/>
    <col min="6" max="6" width="9.625" style="3" customWidth="1"/>
    <col min="7" max="7" width="8.125" style="3" customWidth="1"/>
    <col min="8" max="8" width="10.625" style="3" customWidth="1"/>
    <col min="9" max="9" width="7.875" style="3" customWidth="1"/>
    <col min="10" max="11" width="6.375" style="3" customWidth="1"/>
    <col min="12" max="17" width="5.875" style="3" hidden="1" customWidth="1"/>
    <col min="18" max="18" width="10.375" style="3" customWidth="1"/>
    <col min="19" max="19" width="11.875" style="3" customWidth="1"/>
    <col min="20" max="20" width="13" style="3" customWidth="1"/>
    <col min="21" max="21" width="10.625" style="3" customWidth="1"/>
    <col min="22" max="22" width="9.25" style="3" customWidth="1"/>
    <col min="23" max="23" width="8.5" style="3" customWidth="1"/>
    <col min="24" max="24" width="10.625" style="3" customWidth="1"/>
    <col min="25" max="25" width="7" style="3" customWidth="1"/>
    <col min="26" max="26" width="4" style="3" customWidth="1"/>
    <col min="27" max="27" width="5.75" style="3" customWidth="1"/>
    <col min="28" max="33" width="5.625" style="3" hidden="1" customWidth="1"/>
    <col min="34" max="34" width="7.25" style="3" customWidth="1"/>
    <col min="35" max="35" width="13.625" style="3" customWidth="1"/>
    <col min="36" max="36" width="9.375" style="3" customWidth="1"/>
    <col min="37" max="39" width="4.375" style="3" customWidth="1"/>
    <col min="40" max="269" width="8.875" style="3"/>
  </cols>
  <sheetData>
    <row r="1" ht="23" customHeight="1" spans="1:3">
      <c r="A1" s="4" t="s">
        <v>0</v>
      </c>
      <c r="B1" s="4"/>
      <c r="C1" s="4"/>
    </row>
    <row r="2" ht="23" customHeight="1" spans="1:3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ht="25" customHeight="1" spans="1:39">
      <c r="A3" s="6" t="s">
        <v>2</v>
      </c>
      <c r="B3" s="6"/>
      <c r="AK3" s="23"/>
      <c r="AL3" s="23"/>
      <c r="AM3" s="23"/>
    </row>
    <row r="4" ht="19" customHeight="1" spans="1:39">
      <c r="A4" s="7" t="s">
        <v>3</v>
      </c>
      <c r="B4" s="7" t="s">
        <v>4</v>
      </c>
      <c r="C4" s="7" t="s">
        <v>5</v>
      </c>
      <c r="D4" s="7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7" t="s">
        <v>7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7" t="s">
        <v>8</v>
      </c>
      <c r="AK4" s="7" t="s">
        <v>9</v>
      </c>
      <c r="AL4" s="24" t="s">
        <v>10</v>
      </c>
      <c r="AM4" s="7" t="s">
        <v>11</v>
      </c>
    </row>
    <row r="5" ht="19" customHeight="1" spans="1:39">
      <c r="A5" s="8"/>
      <c r="B5" s="8"/>
      <c r="C5" s="8"/>
      <c r="D5" s="7" t="s">
        <v>12</v>
      </c>
      <c r="E5" s="14" t="s">
        <v>13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20"/>
      <c r="R5" s="7" t="s">
        <v>14</v>
      </c>
      <c r="S5" s="7" t="s">
        <v>15</v>
      </c>
      <c r="T5" s="7" t="s">
        <v>12</v>
      </c>
      <c r="U5" s="14" t="s">
        <v>13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20"/>
      <c r="AH5" s="7" t="s">
        <v>14</v>
      </c>
      <c r="AI5" s="7" t="s">
        <v>15</v>
      </c>
      <c r="AJ5" s="8"/>
      <c r="AK5" s="8"/>
      <c r="AL5" s="25"/>
      <c r="AM5" s="8"/>
    </row>
    <row r="6" ht="19" customHeight="1" spans="1:39">
      <c r="A6" s="8"/>
      <c r="B6" s="8"/>
      <c r="C6" s="8"/>
      <c r="D6" s="8"/>
      <c r="E6" s="7" t="s">
        <v>16</v>
      </c>
      <c r="F6" s="7" t="s">
        <v>17</v>
      </c>
      <c r="G6" s="8"/>
      <c r="H6" s="8"/>
      <c r="I6" s="7" t="s">
        <v>18</v>
      </c>
      <c r="J6" s="8"/>
      <c r="K6" s="8"/>
      <c r="L6" s="17" t="s">
        <v>19</v>
      </c>
      <c r="M6" s="18"/>
      <c r="N6" s="19"/>
      <c r="O6" s="18" t="s">
        <v>20</v>
      </c>
      <c r="P6" s="18"/>
      <c r="Q6" s="19"/>
      <c r="R6" s="8"/>
      <c r="S6" s="8"/>
      <c r="T6" s="8"/>
      <c r="U6" s="22" t="s">
        <v>16</v>
      </c>
      <c r="V6" s="7" t="s">
        <v>17</v>
      </c>
      <c r="W6" s="8"/>
      <c r="X6" s="8"/>
      <c r="Y6" s="7" t="s">
        <v>18</v>
      </c>
      <c r="Z6" s="8"/>
      <c r="AA6" s="8"/>
      <c r="AB6" s="17" t="s">
        <v>19</v>
      </c>
      <c r="AC6" s="18"/>
      <c r="AD6" s="19"/>
      <c r="AE6" s="18" t="s">
        <v>20</v>
      </c>
      <c r="AF6" s="18"/>
      <c r="AG6" s="19"/>
      <c r="AH6" s="8"/>
      <c r="AI6" s="8"/>
      <c r="AJ6" s="8"/>
      <c r="AK6" s="8"/>
      <c r="AL6" s="25"/>
      <c r="AM6" s="8"/>
    </row>
    <row r="7" ht="19" customHeight="1" spans="1:39">
      <c r="A7" s="8"/>
      <c r="B7" s="8"/>
      <c r="C7" s="8"/>
      <c r="D7" s="8"/>
      <c r="E7" s="8"/>
      <c r="F7" s="7" t="s">
        <v>21</v>
      </c>
      <c r="G7" s="7" t="s">
        <v>22</v>
      </c>
      <c r="H7" s="7" t="s">
        <v>23</v>
      </c>
      <c r="I7" s="7" t="s">
        <v>21</v>
      </c>
      <c r="J7" s="7" t="s">
        <v>22</v>
      </c>
      <c r="K7" s="7" t="s">
        <v>23</v>
      </c>
      <c r="L7" s="7" t="s">
        <v>21</v>
      </c>
      <c r="M7" s="7" t="s">
        <v>22</v>
      </c>
      <c r="N7" s="7" t="s">
        <v>23</v>
      </c>
      <c r="O7" s="7" t="s">
        <v>21</v>
      </c>
      <c r="P7" s="7" t="s">
        <v>22</v>
      </c>
      <c r="Q7" s="7" t="s">
        <v>23</v>
      </c>
      <c r="R7" s="8"/>
      <c r="S7" s="8"/>
      <c r="T7" s="8"/>
      <c r="U7" s="8"/>
      <c r="V7" s="7" t="s">
        <v>21</v>
      </c>
      <c r="W7" s="7" t="s">
        <v>22</v>
      </c>
      <c r="X7" s="7" t="s">
        <v>23</v>
      </c>
      <c r="Y7" s="7" t="s">
        <v>21</v>
      </c>
      <c r="Z7" s="7" t="s">
        <v>22</v>
      </c>
      <c r="AA7" s="7" t="s">
        <v>23</v>
      </c>
      <c r="AB7" s="7" t="s">
        <v>21</v>
      </c>
      <c r="AC7" s="7" t="s">
        <v>22</v>
      </c>
      <c r="AD7" s="7" t="s">
        <v>23</v>
      </c>
      <c r="AE7" s="7" t="s">
        <v>21</v>
      </c>
      <c r="AF7" s="7" t="s">
        <v>22</v>
      </c>
      <c r="AG7" s="7" t="s">
        <v>23</v>
      </c>
      <c r="AH7" s="8"/>
      <c r="AI7" s="8"/>
      <c r="AJ7" s="8"/>
      <c r="AK7" s="8"/>
      <c r="AL7" s="26"/>
      <c r="AM7" s="8"/>
    </row>
    <row r="8" s="1" customFormat="1" ht="23" customHeight="1" spans="1:269">
      <c r="A8" s="7"/>
      <c r="B8" s="7"/>
      <c r="C8" s="7" t="s">
        <v>12</v>
      </c>
      <c r="D8" s="9">
        <f>E8+R8+S8</f>
        <v>22434.297243</v>
      </c>
      <c r="E8" s="9">
        <f>SUM(F8:Q8)</f>
        <v>8423.6307</v>
      </c>
      <c r="F8" s="9">
        <f t="shared" ref="F8:S8" si="0">SUM(F9:F64)</f>
        <v>5965.87</v>
      </c>
      <c r="G8" s="9">
        <f t="shared" si="0"/>
        <v>367.14</v>
      </c>
      <c r="H8" s="9">
        <f t="shared" si="0"/>
        <v>1951.2607</v>
      </c>
      <c r="I8" s="9">
        <f t="shared" si="0"/>
        <v>139.36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9">
        <f t="shared" si="0"/>
        <v>0</v>
      </c>
      <c r="Q8" s="9">
        <f t="shared" si="0"/>
        <v>0</v>
      </c>
      <c r="R8" s="9">
        <f t="shared" si="0"/>
        <v>6915</v>
      </c>
      <c r="S8" s="9">
        <f t="shared" si="0"/>
        <v>7095.666543</v>
      </c>
      <c r="T8" s="9">
        <f>U8+AH8+AI8</f>
        <v>22165.321243</v>
      </c>
      <c r="U8" s="9">
        <f>SUM(V8:AG8)</f>
        <v>8154.6547</v>
      </c>
      <c r="V8" s="9">
        <f t="shared" ref="V8:AI8" si="1">SUM(V9:V64)</f>
        <v>5765.87</v>
      </c>
      <c r="W8" s="9">
        <f t="shared" si="1"/>
        <v>302.34</v>
      </c>
      <c r="X8" s="9">
        <f t="shared" si="1"/>
        <v>1947.0847</v>
      </c>
      <c r="Y8" s="9">
        <f t="shared" si="1"/>
        <v>139.36</v>
      </c>
      <c r="Z8" s="9">
        <f t="shared" si="1"/>
        <v>0</v>
      </c>
      <c r="AA8" s="9">
        <f t="shared" si="1"/>
        <v>0</v>
      </c>
      <c r="AB8" s="9">
        <f t="shared" si="1"/>
        <v>0</v>
      </c>
      <c r="AC8" s="9">
        <f t="shared" si="1"/>
        <v>0</v>
      </c>
      <c r="AD8" s="9">
        <f t="shared" si="1"/>
        <v>0</v>
      </c>
      <c r="AE8" s="9">
        <f t="shared" si="1"/>
        <v>0</v>
      </c>
      <c r="AF8" s="9">
        <f t="shared" si="1"/>
        <v>0</v>
      </c>
      <c r="AG8" s="9">
        <f t="shared" si="1"/>
        <v>0</v>
      </c>
      <c r="AH8" s="9">
        <f t="shared" si="1"/>
        <v>6915</v>
      </c>
      <c r="AI8" s="9">
        <f t="shared" si="1"/>
        <v>7095.666543</v>
      </c>
      <c r="AJ8" s="9">
        <f t="shared" ref="AJ8:AJ64" si="2">T8/D8*100</f>
        <v>98.8010500302882</v>
      </c>
      <c r="AK8" s="7" t="s">
        <v>24</v>
      </c>
      <c r="AL8" s="7" t="s">
        <v>25</v>
      </c>
      <c r="AM8" s="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</row>
    <row r="9" s="2" customFormat="1" ht="24" customHeight="1" spans="1:269">
      <c r="A9" s="10">
        <v>1</v>
      </c>
      <c r="B9" s="11" t="s">
        <v>26</v>
      </c>
      <c r="C9" s="11" t="s">
        <v>27</v>
      </c>
      <c r="D9" s="12">
        <f t="shared" ref="D9:D52" si="3">SUM(E9,S9)</f>
        <v>40</v>
      </c>
      <c r="E9" s="12">
        <f t="shared" ref="E9:E64" si="4">SUM(F9:K9)</f>
        <v>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21"/>
      <c r="S9" s="12">
        <v>40</v>
      </c>
      <c r="T9" s="12">
        <f t="shared" ref="T9:T52" si="5">SUM(U9,AI9)</f>
        <v>40</v>
      </c>
      <c r="U9" s="12">
        <f t="shared" ref="U9:U64" si="6">SUM(V9:AA9)</f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>
        <v>40</v>
      </c>
      <c r="AJ9" s="12">
        <f t="shared" si="2"/>
        <v>100</v>
      </c>
      <c r="AK9" s="7" t="s">
        <v>24</v>
      </c>
      <c r="AL9" s="7" t="s">
        <v>25</v>
      </c>
      <c r="AM9" s="28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</row>
    <row r="10" s="2" customFormat="1" ht="27" customHeight="1" spans="1:269">
      <c r="A10" s="13">
        <v>2</v>
      </c>
      <c r="B10" s="11" t="s">
        <v>28</v>
      </c>
      <c r="C10" s="11" t="s">
        <v>29</v>
      </c>
      <c r="D10" s="12">
        <f t="shared" si="3"/>
        <v>13.912362</v>
      </c>
      <c r="E10" s="12">
        <f t="shared" si="4"/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21"/>
      <c r="S10" s="12">
        <v>13.912362</v>
      </c>
      <c r="T10" s="12">
        <f t="shared" si="5"/>
        <v>13.912362</v>
      </c>
      <c r="U10" s="12">
        <f t="shared" si="6"/>
        <v>0</v>
      </c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2">
        <v>13.912362</v>
      </c>
      <c r="AJ10" s="12">
        <f t="shared" si="2"/>
        <v>100</v>
      </c>
      <c r="AK10" s="7" t="s">
        <v>24</v>
      </c>
      <c r="AL10" s="7" t="s">
        <v>25</v>
      </c>
      <c r="AM10" s="30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</row>
    <row r="11" s="2" customFormat="1" ht="27" customHeight="1" spans="1:269">
      <c r="A11" s="13">
        <v>3</v>
      </c>
      <c r="B11" s="11" t="s">
        <v>30</v>
      </c>
      <c r="C11" s="11" t="s">
        <v>31</v>
      </c>
      <c r="D11" s="12">
        <f t="shared" si="3"/>
        <v>15.66</v>
      </c>
      <c r="E11" s="12">
        <f t="shared" si="4"/>
        <v>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21"/>
      <c r="S11" s="12">
        <v>15.66</v>
      </c>
      <c r="T11" s="12">
        <f t="shared" si="5"/>
        <v>15.66</v>
      </c>
      <c r="U11" s="12">
        <f t="shared" si="6"/>
        <v>0</v>
      </c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2">
        <v>15.66</v>
      </c>
      <c r="AJ11" s="12">
        <f t="shared" si="2"/>
        <v>100</v>
      </c>
      <c r="AK11" s="7" t="s">
        <v>24</v>
      </c>
      <c r="AL11" s="7" t="s">
        <v>25</v>
      </c>
      <c r="AM11" s="30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</row>
    <row r="12" s="2" customFormat="1" ht="27" customHeight="1" spans="1:269">
      <c r="A12" s="10">
        <v>4</v>
      </c>
      <c r="B12" s="11" t="s">
        <v>32</v>
      </c>
      <c r="C12" s="11" t="s">
        <v>33</v>
      </c>
      <c r="D12" s="12">
        <f t="shared" si="3"/>
        <v>316.47</v>
      </c>
      <c r="E12" s="12">
        <f t="shared" si="4"/>
        <v>106</v>
      </c>
      <c r="F12" s="16">
        <v>106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21"/>
      <c r="S12" s="12">
        <v>210.47</v>
      </c>
      <c r="T12" s="12">
        <f t="shared" si="5"/>
        <v>316.47</v>
      </c>
      <c r="U12" s="12">
        <f t="shared" si="6"/>
        <v>106</v>
      </c>
      <c r="V12" s="16">
        <v>106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2">
        <v>210.47</v>
      </c>
      <c r="AJ12" s="12">
        <f t="shared" si="2"/>
        <v>100</v>
      </c>
      <c r="AK12" s="7" t="s">
        <v>24</v>
      </c>
      <c r="AL12" s="7" t="s">
        <v>25</v>
      </c>
      <c r="AM12" s="30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</row>
    <row r="13" s="2" customFormat="1" ht="27" customHeight="1" spans="1:269">
      <c r="A13" s="13">
        <v>5</v>
      </c>
      <c r="B13" s="11" t="s">
        <v>34</v>
      </c>
      <c r="C13" s="11" t="s">
        <v>35</v>
      </c>
      <c r="D13" s="12">
        <f t="shared" si="3"/>
        <v>2</v>
      </c>
      <c r="E13" s="12">
        <f t="shared" si="4"/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21"/>
      <c r="S13" s="12">
        <v>2</v>
      </c>
      <c r="T13" s="12">
        <f t="shared" si="5"/>
        <v>2</v>
      </c>
      <c r="U13" s="12">
        <f t="shared" si="6"/>
        <v>0</v>
      </c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2">
        <v>2</v>
      </c>
      <c r="AJ13" s="12">
        <f t="shared" si="2"/>
        <v>100</v>
      </c>
      <c r="AK13" s="7" t="s">
        <v>24</v>
      </c>
      <c r="AL13" s="7" t="s">
        <v>25</v>
      </c>
      <c r="AM13" s="30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</row>
    <row r="14" s="2" customFormat="1" ht="27" customHeight="1" spans="1:269">
      <c r="A14" s="13">
        <v>6</v>
      </c>
      <c r="B14" s="11" t="s">
        <v>34</v>
      </c>
      <c r="C14" s="11" t="s">
        <v>36</v>
      </c>
      <c r="D14" s="12">
        <f t="shared" si="3"/>
        <v>25</v>
      </c>
      <c r="E14" s="12">
        <f t="shared" si="4"/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1"/>
      <c r="S14" s="12">
        <v>25</v>
      </c>
      <c r="T14" s="12">
        <f t="shared" si="5"/>
        <v>25</v>
      </c>
      <c r="U14" s="12">
        <f t="shared" si="6"/>
        <v>0</v>
      </c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2">
        <v>25</v>
      </c>
      <c r="AJ14" s="12">
        <f t="shared" si="2"/>
        <v>100</v>
      </c>
      <c r="AK14" s="7" t="s">
        <v>24</v>
      </c>
      <c r="AL14" s="7" t="s">
        <v>25</v>
      </c>
      <c r="AM14" s="30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</row>
    <row r="15" s="2" customFormat="1" ht="27" customHeight="1" spans="1:269">
      <c r="A15" s="10">
        <v>7</v>
      </c>
      <c r="B15" s="11" t="s">
        <v>34</v>
      </c>
      <c r="C15" s="11" t="s">
        <v>37</v>
      </c>
      <c r="D15" s="12">
        <f t="shared" si="3"/>
        <v>40</v>
      </c>
      <c r="E15" s="12">
        <f t="shared" si="4"/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1"/>
      <c r="S15" s="12">
        <v>40</v>
      </c>
      <c r="T15" s="12">
        <f t="shared" si="5"/>
        <v>40</v>
      </c>
      <c r="U15" s="12">
        <f t="shared" si="6"/>
        <v>0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2">
        <v>40</v>
      </c>
      <c r="AJ15" s="12">
        <f t="shared" si="2"/>
        <v>100</v>
      </c>
      <c r="AK15" s="7" t="s">
        <v>24</v>
      </c>
      <c r="AL15" s="7" t="s">
        <v>25</v>
      </c>
      <c r="AM15" s="30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</row>
    <row r="16" s="2" customFormat="1" ht="27" customHeight="1" spans="1:269">
      <c r="A16" s="13">
        <v>8</v>
      </c>
      <c r="B16" s="11" t="s">
        <v>38</v>
      </c>
      <c r="C16" s="11" t="s">
        <v>39</v>
      </c>
      <c r="D16" s="12">
        <f t="shared" si="3"/>
        <v>20</v>
      </c>
      <c r="E16" s="12">
        <f t="shared" si="4"/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1"/>
      <c r="S16" s="12">
        <v>20</v>
      </c>
      <c r="T16" s="12">
        <f t="shared" si="5"/>
        <v>20</v>
      </c>
      <c r="U16" s="12">
        <f t="shared" si="6"/>
        <v>0</v>
      </c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2">
        <v>20</v>
      </c>
      <c r="AJ16" s="12">
        <f t="shared" si="2"/>
        <v>100</v>
      </c>
      <c r="AK16" s="7" t="s">
        <v>24</v>
      </c>
      <c r="AL16" s="7" t="s">
        <v>25</v>
      </c>
      <c r="AM16" s="30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</row>
    <row r="17" s="2" customFormat="1" ht="27" customHeight="1" spans="1:269">
      <c r="A17" s="13">
        <v>9</v>
      </c>
      <c r="B17" s="11" t="s">
        <v>40</v>
      </c>
      <c r="C17" s="11" t="s">
        <v>41</v>
      </c>
      <c r="D17" s="12">
        <f t="shared" si="3"/>
        <v>25.71</v>
      </c>
      <c r="E17" s="12">
        <f t="shared" si="4"/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1"/>
      <c r="S17" s="12">
        <v>25.71</v>
      </c>
      <c r="T17" s="12">
        <f t="shared" si="5"/>
        <v>25.71</v>
      </c>
      <c r="U17" s="12">
        <f t="shared" si="6"/>
        <v>0</v>
      </c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2">
        <v>25.71</v>
      </c>
      <c r="AJ17" s="12">
        <f t="shared" si="2"/>
        <v>100</v>
      </c>
      <c r="AK17" s="7" t="s">
        <v>24</v>
      </c>
      <c r="AL17" s="7" t="s">
        <v>25</v>
      </c>
      <c r="AM17" s="30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</row>
    <row r="18" s="2" customFormat="1" ht="27" customHeight="1" spans="1:269">
      <c r="A18" s="10">
        <v>10</v>
      </c>
      <c r="B18" s="11" t="s">
        <v>42</v>
      </c>
      <c r="C18" s="11" t="s">
        <v>43</v>
      </c>
      <c r="D18" s="12">
        <f t="shared" si="3"/>
        <v>5146.37</v>
      </c>
      <c r="E18" s="12">
        <f t="shared" si="4"/>
        <v>4107.37</v>
      </c>
      <c r="F18" s="16">
        <f>3065.65+2.82</f>
        <v>3068.47</v>
      </c>
      <c r="G18" s="16"/>
      <c r="H18" s="16">
        <v>1038.9</v>
      </c>
      <c r="I18" s="16"/>
      <c r="J18" s="16"/>
      <c r="K18" s="16"/>
      <c r="L18" s="16"/>
      <c r="M18" s="16"/>
      <c r="N18" s="16"/>
      <c r="O18" s="16"/>
      <c r="P18" s="16"/>
      <c r="Q18" s="16"/>
      <c r="R18" s="21"/>
      <c r="S18" s="12">
        <v>1039</v>
      </c>
      <c r="T18" s="12">
        <f t="shared" si="5"/>
        <v>5146.37</v>
      </c>
      <c r="U18" s="12">
        <f t="shared" si="6"/>
        <v>4107.37</v>
      </c>
      <c r="V18" s="16">
        <f>3065.65+2.82</f>
        <v>3068.47</v>
      </c>
      <c r="W18" s="16"/>
      <c r="X18" s="16">
        <v>1038.9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2">
        <v>1039</v>
      </c>
      <c r="AJ18" s="12">
        <f t="shared" si="2"/>
        <v>100</v>
      </c>
      <c r="AK18" s="7" t="s">
        <v>24</v>
      </c>
      <c r="AL18" s="7" t="s">
        <v>25</v>
      </c>
      <c r="AM18" s="30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</row>
    <row r="19" s="2" customFormat="1" ht="27" customHeight="1" spans="1:269">
      <c r="A19" s="13">
        <v>11</v>
      </c>
      <c r="B19" s="11" t="s">
        <v>44</v>
      </c>
      <c r="C19" s="11" t="s">
        <v>45</v>
      </c>
      <c r="D19" s="12">
        <f t="shared" si="3"/>
        <v>531.57</v>
      </c>
      <c r="E19" s="12">
        <f t="shared" si="4"/>
        <v>531.57</v>
      </c>
      <c r="F19" s="16">
        <v>377.94</v>
      </c>
      <c r="G19" s="16">
        <v>69.52</v>
      </c>
      <c r="H19" s="16">
        <v>84.11</v>
      </c>
      <c r="I19" s="16"/>
      <c r="J19" s="16"/>
      <c r="K19" s="16"/>
      <c r="L19" s="16"/>
      <c r="M19" s="16"/>
      <c r="N19" s="16"/>
      <c r="O19" s="16"/>
      <c r="P19" s="16"/>
      <c r="Q19" s="16"/>
      <c r="R19" s="21"/>
      <c r="S19" s="12"/>
      <c r="T19" s="12">
        <f t="shared" si="5"/>
        <v>531.57</v>
      </c>
      <c r="U19" s="12">
        <f t="shared" si="6"/>
        <v>531.57</v>
      </c>
      <c r="V19" s="16">
        <v>377.94</v>
      </c>
      <c r="W19" s="16">
        <v>69.52</v>
      </c>
      <c r="X19" s="16">
        <v>84.11</v>
      </c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2"/>
      <c r="AJ19" s="12">
        <f t="shared" si="2"/>
        <v>100</v>
      </c>
      <c r="AK19" s="7" t="s">
        <v>24</v>
      </c>
      <c r="AL19" s="7" t="s">
        <v>25</v>
      </c>
      <c r="AM19" s="30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</row>
    <row r="20" s="2" customFormat="1" ht="27" customHeight="1" spans="1:269">
      <c r="A20" s="13">
        <v>12</v>
      </c>
      <c r="B20" s="11" t="s">
        <v>34</v>
      </c>
      <c r="C20" s="11" t="s">
        <v>46</v>
      </c>
      <c r="D20" s="12">
        <f t="shared" si="3"/>
        <v>162.496828</v>
      </c>
      <c r="E20" s="12">
        <f t="shared" si="4"/>
        <v>9.4</v>
      </c>
      <c r="F20" s="16"/>
      <c r="G20" s="16"/>
      <c r="H20" s="16">
        <v>9.4</v>
      </c>
      <c r="I20" s="16"/>
      <c r="J20" s="16"/>
      <c r="K20" s="16"/>
      <c r="L20" s="16"/>
      <c r="M20" s="16"/>
      <c r="N20" s="16"/>
      <c r="O20" s="16"/>
      <c r="P20" s="16"/>
      <c r="Q20" s="16"/>
      <c r="R20" s="21"/>
      <c r="S20" s="12">
        <v>153.096828</v>
      </c>
      <c r="T20" s="12">
        <f t="shared" si="5"/>
        <v>162.496828</v>
      </c>
      <c r="U20" s="12">
        <f t="shared" si="6"/>
        <v>9.4</v>
      </c>
      <c r="V20" s="16"/>
      <c r="W20" s="16"/>
      <c r="X20" s="16">
        <v>9.4</v>
      </c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2">
        <v>153.096828</v>
      </c>
      <c r="AJ20" s="12">
        <f t="shared" si="2"/>
        <v>100</v>
      </c>
      <c r="AK20" s="7" t="s">
        <v>24</v>
      </c>
      <c r="AL20" s="7" t="s">
        <v>25</v>
      </c>
      <c r="AM20" s="30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</row>
    <row r="21" s="2" customFormat="1" ht="27" customHeight="1" spans="1:269">
      <c r="A21" s="10">
        <v>13</v>
      </c>
      <c r="B21" s="11" t="s">
        <v>26</v>
      </c>
      <c r="C21" s="11" t="s">
        <v>47</v>
      </c>
      <c r="D21" s="12">
        <f t="shared" si="3"/>
        <v>27.3575</v>
      </c>
      <c r="E21" s="12">
        <f t="shared" si="4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21"/>
      <c r="S21" s="12">
        <v>27.3575</v>
      </c>
      <c r="T21" s="12">
        <f t="shared" si="5"/>
        <v>27.3575</v>
      </c>
      <c r="U21" s="12">
        <f t="shared" si="6"/>
        <v>0</v>
      </c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2">
        <v>27.3575</v>
      </c>
      <c r="AJ21" s="12">
        <f t="shared" si="2"/>
        <v>100</v>
      </c>
      <c r="AK21" s="7" t="s">
        <v>24</v>
      </c>
      <c r="AL21" s="7" t="s">
        <v>25</v>
      </c>
      <c r="AM21" s="30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</row>
    <row r="22" s="2" customFormat="1" ht="27" customHeight="1" spans="1:269">
      <c r="A22" s="13">
        <v>14</v>
      </c>
      <c r="B22" s="11" t="s">
        <v>26</v>
      </c>
      <c r="C22" s="11" t="s">
        <v>48</v>
      </c>
      <c r="D22" s="12">
        <f t="shared" si="3"/>
        <v>80.004668</v>
      </c>
      <c r="E22" s="12">
        <f t="shared" si="4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21"/>
      <c r="S22" s="12">
        <f>79.29+0.714668</f>
        <v>80.004668</v>
      </c>
      <c r="T22" s="12">
        <f t="shared" si="5"/>
        <v>80.004668</v>
      </c>
      <c r="U22" s="12">
        <f t="shared" si="6"/>
        <v>0</v>
      </c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2">
        <f>79.29+0.714668</f>
        <v>80.004668</v>
      </c>
      <c r="AJ22" s="12">
        <f t="shared" si="2"/>
        <v>100</v>
      </c>
      <c r="AK22" s="7" t="s">
        <v>24</v>
      </c>
      <c r="AL22" s="7" t="s">
        <v>25</v>
      </c>
      <c r="AM22" s="30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</row>
    <row r="23" s="2" customFormat="1" ht="27" customHeight="1" spans="1:269">
      <c r="A23" s="13">
        <v>15</v>
      </c>
      <c r="B23" s="11" t="s">
        <v>34</v>
      </c>
      <c r="C23" s="11" t="s">
        <v>49</v>
      </c>
      <c r="D23" s="12">
        <f t="shared" si="3"/>
        <v>265.798</v>
      </c>
      <c r="E23" s="12">
        <f t="shared" si="4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1"/>
      <c r="S23" s="12">
        <v>265.798</v>
      </c>
      <c r="T23" s="12">
        <f t="shared" si="5"/>
        <v>265.798</v>
      </c>
      <c r="U23" s="12">
        <f t="shared" si="6"/>
        <v>0</v>
      </c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2">
        <v>265.798</v>
      </c>
      <c r="AJ23" s="12">
        <f t="shared" si="2"/>
        <v>100</v>
      </c>
      <c r="AK23" s="7" t="s">
        <v>24</v>
      </c>
      <c r="AL23" s="7" t="s">
        <v>25</v>
      </c>
      <c r="AM23" s="30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</row>
    <row r="24" s="2" customFormat="1" ht="27" customHeight="1" spans="1:269">
      <c r="A24" s="10">
        <v>16</v>
      </c>
      <c r="B24" s="11" t="s">
        <v>40</v>
      </c>
      <c r="C24" s="11" t="s">
        <v>50</v>
      </c>
      <c r="D24" s="12">
        <f t="shared" si="3"/>
        <v>26.393222</v>
      </c>
      <c r="E24" s="12">
        <f t="shared" si="4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1"/>
      <c r="S24" s="12">
        <v>26.393222</v>
      </c>
      <c r="T24" s="12">
        <f t="shared" si="5"/>
        <v>26.393222</v>
      </c>
      <c r="U24" s="12">
        <f t="shared" si="6"/>
        <v>0</v>
      </c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2">
        <v>26.393222</v>
      </c>
      <c r="AJ24" s="12">
        <f t="shared" si="2"/>
        <v>100</v>
      </c>
      <c r="AK24" s="7" t="s">
        <v>24</v>
      </c>
      <c r="AL24" s="7" t="s">
        <v>25</v>
      </c>
      <c r="AM24" s="30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</row>
    <row r="25" s="2" customFormat="1" ht="27" customHeight="1" spans="1:269">
      <c r="A25" s="13">
        <v>17</v>
      </c>
      <c r="B25" s="11" t="s">
        <v>34</v>
      </c>
      <c r="C25" s="11" t="s">
        <v>51</v>
      </c>
      <c r="D25" s="12">
        <f t="shared" si="3"/>
        <v>3758.652</v>
      </c>
      <c r="E25" s="12">
        <f t="shared" si="4"/>
        <v>2557.5524</v>
      </c>
      <c r="F25" s="16">
        <v>1994.27</v>
      </c>
      <c r="G25" s="16"/>
      <c r="H25" s="16">
        <v>563.2824</v>
      </c>
      <c r="I25" s="16"/>
      <c r="J25" s="16"/>
      <c r="K25" s="16"/>
      <c r="L25" s="16"/>
      <c r="M25" s="16"/>
      <c r="N25" s="16"/>
      <c r="O25" s="16"/>
      <c r="P25" s="16"/>
      <c r="Q25" s="16"/>
      <c r="R25" s="21"/>
      <c r="S25" s="12">
        <v>1201.0996</v>
      </c>
      <c r="T25" s="12">
        <f t="shared" si="5"/>
        <v>3758.652</v>
      </c>
      <c r="U25" s="12">
        <f t="shared" si="6"/>
        <v>2557.5524</v>
      </c>
      <c r="V25" s="16">
        <v>1994.27</v>
      </c>
      <c r="W25" s="16"/>
      <c r="X25" s="16">
        <v>563.2824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2">
        <v>1201.0996</v>
      </c>
      <c r="AJ25" s="12">
        <f t="shared" si="2"/>
        <v>100</v>
      </c>
      <c r="AK25" s="7" t="s">
        <v>24</v>
      </c>
      <c r="AL25" s="7" t="s">
        <v>25</v>
      </c>
      <c r="AM25" s="30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</row>
    <row r="26" s="2" customFormat="1" ht="27" customHeight="1" spans="1:269">
      <c r="A26" s="13">
        <v>18</v>
      </c>
      <c r="B26" s="11" t="s">
        <v>34</v>
      </c>
      <c r="C26" s="11" t="s">
        <v>52</v>
      </c>
      <c r="D26" s="12">
        <f t="shared" si="3"/>
        <v>222.519131</v>
      </c>
      <c r="E26" s="12">
        <f t="shared" si="4"/>
        <v>54.83</v>
      </c>
      <c r="F26" s="16">
        <v>5</v>
      </c>
      <c r="G26" s="16">
        <f>3.86+1.52</f>
        <v>5.38</v>
      </c>
      <c r="H26" s="16">
        <v>44.45</v>
      </c>
      <c r="I26" s="16"/>
      <c r="J26" s="16"/>
      <c r="K26" s="16"/>
      <c r="L26" s="16"/>
      <c r="M26" s="16"/>
      <c r="N26" s="16"/>
      <c r="O26" s="16"/>
      <c r="P26" s="16"/>
      <c r="Q26" s="16"/>
      <c r="R26" s="21"/>
      <c r="S26" s="12">
        <f>150+17.689131</f>
        <v>167.689131</v>
      </c>
      <c r="T26" s="12">
        <f t="shared" si="5"/>
        <v>222.519131</v>
      </c>
      <c r="U26" s="12">
        <f t="shared" si="6"/>
        <v>54.83</v>
      </c>
      <c r="V26" s="16">
        <v>5</v>
      </c>
      <c r="W26" s="16">
        <f>3.86+1.52</f>
        <v>5.38</v>
      </c>
      <c r="X26" s="16">
        <v>44.45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2">
        <f>150+17.689131</f>
        <v>167.689131</v>
      </c>
      <c r="AJ26" s="12">
        <f t="shared" si="2"/>
        <v>100</v>
      </c>
      <c r="AK26" s="7" t="s">
        <v>24</v>
      </c>
      <c r="AL26" s="7" t="s">
        <v>25</v>
      </c>
      <c r="AM26" s="30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</row>
    <row r="27" s="2" customFormat="1" ht="27" customHeight="1" spans="1:269">
      <c r="A27" s="10">
        <v>19</v>
      </c>
      <c r="B27" s="11" t="s">
        <v>34</v>
      </c>
      <c r="C27" s="11" t="s">
        <v>53</v>
      </c>
      <c r="D27" s="12">
        <f t="shared" si="3"/>
        <v>125.28</v>
      </c>
      <c r="E27" s="12">
        <f t="shared" si="4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21"/>
      <c r="S27" s="12">
        <v>125.28</v>
      </c>
      <c r="T27" s="12">
        <f t="shared" si="5"/>
        <v>125.28</v>
      </c>
      <c r="U27" s="12">
        <f t="shared" si="6"/>
        <v>0</v>
      </c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2">
        <v>125.28</v>
      </c>
      <c r="AJ27" s="12">
        <f t="shared" si="2"/>
        <v>100</v>
      </c>
      <c r="AK27" s="7" t="s">
        <v>24</v>
      </c>
      <c r="AL27" s="7" t="s">
        <v>25</v>
      </c>
      <c r="AM27" s="30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</row>
    <row r="28" s="2" customFormat="1" ht="27" customHeight="1" spans="1:269">
      <c r="A28" s="13">
        <v>20</v>
      </c>
      <c r="B28" s="11" t="s">
        <v>34</v>
      </c>
      <c r="C28" s="11" t="s">
        <v>54</v>
      </c>
      <c r="D28" s="12">
        <f t="shared" si="3"/>
        <v>10.208</v>
      </c>
      <c r="E28" s="12">
        <f t="shared" si="4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21"/>
      <c r="S28" s="12">
        <v>10.208</v>
      </c>
      <c r="T28" s="12">
        <f t="shared" si="5"/>
        <v>10.208</v>
      </c>
      <c r="U28" s="12">
        <f t="shared" si="6"/>
        <v>0</v>
      </c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2">
        <v>10.208</v>
      </c>
      <c r="AJ28" s="12">
        <f t="shared" si="2"/>
        <v>100</v>
      </c>
      <c r="AK28" s="7" t="s">
        <v>24</v>
      </c>
      <c r="AL28" s="7" t="s">
        <v>25</v>
      </c>
      <c r="AM28" s="30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</row>
    <row r="29" s="2" customFormat="1" ht="27" customHeight="1" spans="1:269">
      <c r="A29" s="13">
        <v>21</v>
      </c>
      <c r="B29" s="11" t="s">
        <v>34</v>
      </c>
      <c r="C29" s="11" t="s">
        <v>55</v>
      </c>
      <c r="D29" s="12">
        <f t="shared" si="3"/>
        <v>5.544</v>
      </c>
      <c r="E29" s="12">
        <f t="shared" si="4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21"/>
      <c r="S29" s="12">
        <v>5.544</v>
      </c>
      <c r="T29" s="12">
        <f t="shared" si="5"/>
        <v>5.544</v>
      </c>
      <c r="U29" s="12">
        <f t="shared" si="6"/>
        <v>0</v>
      </c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2">
        <v>5.544</v>
      </c>
      <c r="AJ29" s="12">
        <f t="shared" si="2"/>
        <v>100</v>
      </c>
      <c r="AK29" s="7" t="s">
        <v>24</v>
      </c>
      <c r="AL29" s="7" t="s">
        <v>25</v>
      </c>
      <c r="AM29" s="30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</row>
    <row r="30" s="2" customFormat="1" ht="27" customHeight="1" spans="1:269">
      <c r="A30" s="10">
        <v>22</v>
      </c>
      <c r="B30" s="11" t="s">
        <v>34</v>
      </c>
      <c r="C30" s="11" t="s">
        <v>56</v>
      </c>
      <c r="D30" s="12">
        <f t="shared" si="3"/>
        <v>72.393437</v>
      </c>
      <c r="E30" s="12">
        <f t="shared" si="4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1"/>
      <c r="S30" s="12">
        <v>72.393437</v>
      </c>
      <c r="T30" s="12">
        <f t="shared" si="5"/>
        <v>72.393437</v>
      </c>
      <c r="U30" s="12">
        <f t="shared" si="6"/>
        <v>0</v>
      </c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2">
        <v>72.393437</v>
      </c>
      <c r="AJ30" s="12">
        <f t="shared" si="2"/>
        <v>100</v>
      </c>
      <c r="AK30" s="7" t="s">
        <v>24</v>
      </c>
      <c r="AL30" s="7" t="s">
        <v>25</v>
      </c>
      <c r="AM30" s="30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</row>
    <row r="31" s="2" customFormat="1" ht="27" customHeight="1" spans="1:269">
      <c r="A31" s="13">
        <v>23</v>
      </c>
      <c r="B31" s="11" t="s">
        <v>28</v>
      </c>
      <c r="C31" s="11" t="s">
        <v>57</v>
      </c>
      <c r="D31" s="12">
        <f t="shared" si="3"/>
        <v>194.1263</v>
      </c>
      <c r="E31" s="12">
        <f t="shared" si="4"/>
        <v>64.79</v>
      </c>
      <c r="F31" s="16"/>
      <c r="G31" s="16"/>
      <c r="H31" s="16">
        <v>64.79</v>
      </c>
      <c r="I31" s="16"/>
      <c r="J31" s="16"/>
      <c r="K31" s="16"/>
      <c r="L31" s="16"/>
      <c r="M31" s="16"/>
      <c r="N31" s="16"/>
      <c r="O31" s="16"/>
      <c r="P31" s="16"/>
      <c r="Q31" s="16"/>
      <c r="R31" s="21"/>
      <c r="S31" s="12">
        <f>28.6322+100.7041</f>
        <v>129.3363</v>
      </c>
      <c r="T31" s="12">
        <f t="shared" si="5"/>
        <v>194.1263</v>
      </c>
      <c r="U31" s="12">
        <f t="shared" si="6"/>
        <v>64.79</v>
      </c>
      <c r="V31" s="16"/>
      <c r="W31" s="16"/>
      <c r="X31" s="16">
        <v>64.79</v>
      </c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2">
        <f>28.6322+100.7041</f>
        <v>129.3363</v>
      </c>
      <c r="AJ31" s="12">
        <f t="shared" si="2"/>
        <v>100</v>
      </c>
      <c r="AK31" s="7" t="s">
        <v>24</v>
      </c>
      <c r="AL31" s="7" t="s">
        <v>25</v>
      </c>
      <c r="AM31" s="30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</row>
    <row r="32" s="2" customFormat="1" ht="27" customHeight="1" spans="1:269">
      <c r="A32" s="13">
        <v>24</v>
      </c>
      <c r="B32" s="11" t="s">
        <v>34</v>
      </c>
      <c r="C32" s="11" t="s">
        <v>58</v>
      </c>
      <c r="D32" s="12">
        <f t="shared" si="3"/>
        <v>7.647692</v>
      </c>
      <c r="E32" s="12">
        <f t="shared" si="4"/>
        <v>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21"/>
      <c r="S32" s="12">
        <v>7.647692</v>
      </c>
      <c r="T32" s="12">
        <f t="shared" si="5"/>
        <v>7.647692</v>
      </c>
      <c r="U32" s="12">
        <f t="shared" si="6"/>
        <v>0</v>
      </c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2">
        <v>7.647692</v>
      </c>
      <c r="AJ32" s="12">
        <f t="shared" si="2"/>
        <v>100</v>
      </c>
      <c r="AK32" s="7" t="s">
        <v>24</v>
      </c>
      <c r="AL32" s="7" t="s">
        <v>25</v>
      </c>
      <c r="AM32" s="30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</row>
    <row r="33" s="2" customFormat="1" ht="27" customHeight="1" spans="1:269">
      <c r="A33" s="10">
        <v>25</v>
      </c>
      <c r="B33" s="11" t="s">
        <v>28</v>
      </c>
      <c r="C33" s="11" t="s">
        <v>59</v>
      </c>
      <c r="D33" s="12">
        <f t="shared" si="3"/>
        <v>172.9</v>
      </c>
      <c r="E33" s="12">
        <f t="shared" si="4"/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21"/>
      <c r="S33" s="12">
        <v>172.9</v>
      </c>
      <c r="T33" s="12">
        <f t="shared" si="5"/>
        <v>172.9</v>
      </c>
      <c r="U33" s="12">
        <f t="shared" si="6"/>
        <v>0</v>
      </c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2">
        <v>172.9</v>
      </c>
      <c r="AJ33" s="12">
        <f t="shared" si="2"/>
        <v>100</v>
      </c>
      <c r="AK33" s="7" t="s">
        <v>24</v>
      </c>
      <c r="AL33" s="7" t="s">
        <v>25</v>
      </c>
      <c r="AM33" s="30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</row>
    <row r="34" s="2" customFormat="1" ht="27" customHeight="1" spans="1:269">
      <c r="A34" s="13">
        <v>26</v>
      </c>
      <c r="B34" s="11" t="s">
        <v>34</v>
      </c>
      <c r="C34" s="11" t="s">
        <v>60</v>
      </c>
      <c r="D34" s="12">
        <f t="shared" si="3"/>
        <v>102.79742</v>
      </c>
      <c r="E34" s="12">
        <f t="shared" si="4"/>
        <v>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21"/>
      <c r="S34" s="12">
        <v>102.79742</v>
      </c>
      <c r="T34" s="12">
        <f t="shared" si="5"/>
        <v>102.79742</v>
      </c>
      <c r="U34" s="12">
        <f t="shared" si="6"/>
        <v>0</v>
      </c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2">
        <v>102.79742</v>
      </c>
      <c r="AJ34" s="12">
        <f t="shared" si="2"/>
        <v>100</v>
      </c>
      <c r="AK34" s="7" t="s">
        <v>24</v>
      </c>
      <c r="AL34" s="7" t="s">
        <v>25</v>
      </c>
      <c r="AM34" s="30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</row>
    <row r="35" s="2" customFormat="1" ht="27" customHeight="1" spans="1:269">
      <c r="A35" s="13">
        <v>27</v>
      </c>
      <c r="B35" s="11" t="s">
        <v>26</v>
      </c>
      <c r="C35" s="11" t="s">
        <v>61</v>
      </c>
      <c r="D35" s="12">
        <f t="shared" si="3"/>
        <v>16.2626</v>
      </c>
      <c r="E35" s="12">
        <f t="shared" si="4"/>
        <v>0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1"/>
      <c r="S35" s="12">
        <v>16.2626</v>
      </c>
      <c r="T35" s="12">
        <f t="shared" si="5"/>
        <v>16.2626</v>
      </c>
      <c r="U35" s="12">
        <f t="shared" si="6"/>
        <v>0</v>
      </c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2">
        <v>16.2626</v>
      </c>
      <c r="AJ35" s="12">
        <f t="shared" si="2"/>
        <v>100</v>
      </c>
      <c r="AK35" s="7" t="s">
        <v>24</v>
      </c>
      <c r="AL35" s="7" t="s">
        <v>25</v>
      </c>
      <c r="AM35" s="30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</row>
    <row r="36" s="2" customFormat="1" ht="27" customHeight="1" spans="1:269">
      <c r="A36" s="10">
        <v>28</v>
      </c>
      <c r="B36" s="11" t="s">
        <v>34</v>
      </c>
      <c r="C36" s="11" t="s">
        <v>62</v>
      </c>
      <c r="D36" s="12">
        <f t="shared" si="3"/>
        <v>321.7985</v>
      </c>
      <c r="E36" s="12">
        <f t="shared" si="4"/>
        <v>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1"/>
      <c r="S36" s="12">
        <v>321.7985</v>
      </c>
      <c r="T36" s="12">
        <f t="shared" si="5"/>
        <v>321.7985</v>
      </c>
      <c r="U36" s="12">
        <f t="shared" si="6"/>
        <v>0</v>
      </c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2">
        <v>321.7985</v>
      </c>
      <c r="AJ36" s="12">
        <f t="shared" si="2"/>
        <v>100</v>
      </c>
      <c r="AK36" s="7" t="s">
        <v>24</v>
      </c>
      <c r="AL36" s="7" t="s">
        <v>25</v>
      </c>
      <c r="AM36" s="30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</row>
    <row r="37" s="2" customFormat="1" ht="27" customHeight="1" spans="1:269">
      <c r="A37" s="13">
        <v>29</v>
      </c>
      <c r="B37" s="11" t="s">
        <v>34</v>
      </c>
      <c r="C37" s="11" t="s">
        <v>63</v>
      </c>
      <c r="D37" s="12">
        <f t="shared" si="3"/>
        <v>20.376</v>
      </c>
      <c r="E37" s="12">
        <f t="shared" si="4"/>
        <v>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1"/>
      <c r="S37" s="12">
        <v>20.376</v>
      </c>
      <c r="T37" s="12">
        <f t="shared" si="5"/>
        <v>20.376</v>
      </c>
      <c r="U37" s="12">
        <f t="shared" si="6"/>
        <v>0</v>
      </c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2">
        <v>20.376</v>
      </c>
      <c r="AJ37" s="12">
        <f t="shared" si="2"/>
        <v>100</v>
      </c>
      <c r="AK37" s="7" t="s">
        <v>24</v>
      </c>
      <c r="AL37" s="7" t="s">
        <v>25</v>
      </c>
      <c r="AM37" s="30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</row>
    <row r="38" s="2" customFormat="1" ht="27" customHeight="1" spans="1:269">
      <c r="A38" s="13">
        <v>30</v>
      </c>
      <c r="B38" s="11" t="s">
        <v>34</v>
      </c>
      <c r="C38" s="11" t="s">
        <v>64</v>
      </c>
      <c r="D38" s="12">
        <f t="shared" si="3"/>
        <v>600</v>
      </c>
      <c r="E38" s="12">
        <f t="shared" si="4"/>
        <v>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1"/>
      <c r="S38" s="12">
        <v>600</v>
      </c>
      <c r="T38" s="12">
        <f t="shared" si="5"/>
        <v>600</v>
      </c>
      <c r="U38" s="12">
        <f t="shared" si="6"/>
        <v>0</v>
      </c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2">
        <v>600</v>
      </c>
      <c r="AJ38" s="12">
        <f t="shared" si="2"/>
        <v>100</v>
      </c>
      <c r="AK38" s="7" t="s">
        <v>24</v>
      </c>
      <c r="AL38" s="7" t="s">
        <v>25</v>
      </c>
      <c r="AM38" s="30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  <c r="IW38" s="29"/>
      <c r="IX38" s="29"/>
      <c r="IY38" s="29"/>
      <c r="IZ38" s="29"/>
      <c r="JA38" s="29"/>
      <c r="JB38" s="29"/>
      <c r="JC38" s="29"/>
      <c r="JD38" s="29"/>
      <c r="JE38" s="29"/>
      <c r="JF38" s="29"/>
      <c r="JG38" s="29"/>
      <c r="JH38" s="29"/>
      <c r="JI38" s="29"/>
    </row>
    <row r="39" s="2" customFormat="1" ht="27" customHeight="1" spans="1:269">
      <c r="A39" s="10">
        <v>31</v>
      </c>
      <c r="B39" s="11" t="s">
        <v>34</v>
      </c>
      <c r="C39" s="11" t="s">
        <v>65</v>
      </c>
      <c r="D39" s="12">
        <f t="shared" si="3"/>
        <v>45</v>
      </c>
      <c r="E39" s="12">
        <f t="shared" si="4"/>
        <v>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1"/>
      <c r="S39" s="12">
        <v>45</v>
      </c>
      <c r="T39" s="12">
        <f t="shared" si="5"/>
        <v>45</v>
      </c>
      <c r="U39" s="12">
        <f t="shared" si="6"/>
        <v>0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2">
        <v>45</v>
      </c>
      <c r="AJ39" s="12">
        <f t="shared" si="2"/>
        <v>100</v>
      </c>
      <c r="AK39" s="7" t="s">
        <v>24</v>
      </c>
      <c r="AL39" s="7" t="s">
        <v>25</v>
      </c>
      <c r="AM39" s="30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  <c r="IX39" s="29"/>
      <c r="IY39" s="29"/>
      <c r="IZ39" s="29"/>
      <c r="JA39" s="29"/>
      <c r="JB39" s="29"/>
      <c r="JC39" s="29"/>
      <c r="JD39" s="29"/>
      <c r="JE39" s="29"/>
      <c r="JF39" s="29"/>
      <c r="JG39" s="29"/>
      <c r="JH39" s="29"/>
      <c r="JI39" s="29"/>
    </row>
    <row r="40" s="2" customFormat="1" ht="27" customHeight="1" spans="1:269">
      <c r="A40" s="13">
        <v>32</v>
      </c>
      <c r="B40" s="11" t="s">
        <v>66</v>
      </c>
      <c r="C40" s="11" t="s">
        <v>67</v>
      </c>
      <c r="D40" s="12">
        <f t="shared" si="3"/>
        <v>76.74</v>
      </c>
      <c r="E40" s="12">
        <f t="shared" si="4"/>
        <v>76.74</v>
      </c>
      <c r="F40" s="16"/>
      <c r="G40" s="16">
        <f>122.26+24-69.52</f>
        <v>76.74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1"/>
      <c r="S40" s="12"/>
      <c r="T40" s="12">
        <f t="shared" si="5"/>
        <v>11.94</v>
      </c>
      <c r="U40" s="12">
        <f t="shared" si="6"/>
        <v>11.94</v>
      </c>
      <c r="V40" s="16"/>
      <c r="W40" s="16">
        <f>81.46-69.52</f>
        <v>11.94</v>
      </c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2"/>
      <c r="AJ40" s="12">
        <f t="shared" si="2"/>
        <v>15.5590304925723</v>
      </c>
      <c r="AK40" s="7" t="s">
        <v>68</v>
      </c>
      <c r="AL40" s="7" t="s">
        <v>25</v>
      </c>
      <c r="AM40" s="30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</row>
    <row r="41" s="2" customFormat="1" ht="27" customHeight="1" spans="1:269">
      <c r="A41" s="13">
        <v>33</v>
      </c>
      <c r="B41" s="11" t="s">
        <v>26</v>
      </c>
      <c r="C41" s="11" t="s">
        <v>69</v>
      </c>
      <c r="D41" s="12">
        <f t="shared" si="3"/>
        <v>40</v>
      </c>
      <c r="E41" s="12">
        <f t="shared" si="4"/>
        <v>40</v>
      </c>
      <c r="F41" s="16"/>
      <c r="G41" s="16">
        <v>40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21"/>
      <c r="S41" s="12"/>
      <c r="T41" s="12">
        <f t="shared" si="5"/>
        <v>40</v>
      </c>
      <c r="U41" s="12">
        <f t="shared" si="6"/>
        <v>40</v>
      </c>
      <c r="V41" s="16"/>
      <c r="W41" s="16">
        <v>40</v>
      </c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2"/>
      <c r="AJ41" s="12">
        <f t="shared" si="2"/>
        <v>100</v>
      </c>
      <c r="AK41" s="7" t="s">
        <v>24</v>
      </c>
      <c r="AL41" s="7" t="s">
        <v>25</v>
      </c>
      <c r="AM41" s="30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</row>
    <row r="42" s="2" customFormat="1" ht="27" customHeight="1" spans="1:269">
      <c r="A42" s="10">
        <v>34</v>
      </c>
      <c r="B42" s="11" t="s">
        <v>34</v>
      </c>
      <c r="C42" s="11" t="s">
        <v>70</v>
      </c>
      <c r="D42" s="12">
        <f t="shared" si="3"/>
        <v>23.34</v>
      </c>
      <c r="E42" s="12">
        <f t="shared" si="4"/>
        <v>12.25</v>
      </c>
      <c r="F42" s="16"/>
      <c r="G42" s="16"/>
      <c r="H42" s="16">
        <v>12.25</v>
      </c>
      <c r="I42" s="16"/>
      <c r="J42" s="16"/>
      <c r="K42" s="16"/>
      <c r="L42" s="16"/>
      <c r="M42" s="16"/>
      <c r="N42" s="16"/>
      <c r="O42" s="16"/>
      <c r="P42" s="16"/>
      <c r="Q42" s="16"/>
      <c r="R42" s="21"/>
      <c r="S42" s="12">
        <v>11.09</v>
      </c>
      <c r="T42" s="12">
        <f t="shared" si="5"/>
        <v>23.34</v>
      </c>
      <c r="U42" s="12">
        <f t="shared" si="6"/>
        <v>12.25</v>
      </c>
      <c r="V42" s="16"/>
      <c r="W42" s="16"/>
      <c r="X42" s="16">
        <v>12.25</v>
      </c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2">
        <v>11.09</v>
      </c>
      <c r="AJ42" s="12">
        <f t="shared" si="2"/>
        <v>100</v>
      </c>
      <c r="AK42" s="7" t="s">
        <v>24</v>
      </c>
      <c r="AL42" s="7" t="s">
        <v>25</v>
      </c>
      <c r="AM42" s="30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</row>
    <row r="43" s="2" customFormat="1" ht="27" customHeight="1" spans="1:269">
      <c r="A43" s="13">
        <v>35</v>
      </c>
      <c r="B43" s="11" t="s">
        <v>34</v>
      </c>
      <c r="C43" s="11" t="s">
        <v>71</v>
      </c>
      <c r="D43" s="12">
        <f t="shared" si="3"/>
        <v>10.075</v>
      </c>
      <c r="E43" s="12">
        <f t="shared" si="4"/>
        <v>7.0375</v>
      </c>
      <c r="F43" s="16"/>
      <c r="G43" s="16"/>
      <c r="H43" s="16">
        <v>7.0375</v>
      </c>
      <c r="I43" s="16"/>
      <c r="J43" s="16"/>
      <c r="K43" s="16"/>
      <c r="L43" s="16"/>
      <c r="M43" s="16"/>
      <c r="N43" s="16"/>
      <c r="O43" s="16"/>
      <c r="P43" s="16"/>
      <c r="Q43" s="16"/>
      <c r="R43" s="21"/>
      <c r="S43" s="12">
        <v>3.0375</v>
      </c>
      <c r="T43" s="12">
        <f t="shared" si="5"/>
        <v>10.075</v>
      </c>
      <c r="U43" s="12">
        <f t="shared" si="6"/>
        <v>7.0375</v>
      </c>
      <c r="V43" s="16"/>
      <c r="W43" s="16"/>
      <c r="X43" s="16">
        <v>7.0375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2">
        <v>3.0375</v>
      </c>
      <c r="AJ43" s="12">
        <f t="shared" si="2"/>
        <v>100</v>
      </c>
      <c r="AK43" s="7" t="s">
        <v>24</v>
      </c>
      <c r="AL43" s="7" t="s">
        <v>25</v>
      </c>
      <c r="AM43" s="30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</row>
    <row r="44" s="2" customFormat="1" ht="27" customHeight="1" spans="1:269">
      <c r="A44" s="13">
        <v>36</v>
      </c>
      <c r="B44" s="11" t="s">
        <v>34</v>
      </c>
      <c r="C44" s="11" t="s">
        <v>72</v>
      </c>
      <c r="D44" s="12">
        <f t="shared" si="3"/>
        <v>445.998</v>
      </c>
      <c r="E44" s="12">
        <f t="shared" si="4"/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1"/>
      <c r="S44" s="12">
        <v>445.998</v>
      </c>
      <c r="T44" s="12">
        <f t="shared" si="5"/>
        <v>445.998</v>
      </c>
      <c r="U44" s="12">
        <f t="shared" si="6"/>
        <v>0</v>
      </c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2">
        <v>445.998</v>
      </c>
      <c r="AJ44" s="12">
        <f t="shared" si="2"/>
        <v>100</v>
      </c>
      <c r="AK44" s="7" t="s">
        <v>24</v>
      </c>
      <c r="AL44" s="7" t="s">
        <v>25</v>
      </c>
      <c r="AM44" s="30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</row>
    <row r="45" s="2" customFormat="1" ht="27" customHeight="1" spans="1:269">
      <c r="A45" s="10">
        <v>37</v>
      </c>
      <c r="B45" s="11" t="s">
        <v>73</v>
      </c>
      <c r="C45" s="11" t="s">
        <v>74</v>
      </c>
      <c r="D45" s="12">
        <f t="shared" si="3"/>
        <v>94.51</v>
      </c>
      <c r="E45" s="12">
        <f t="shared" si="4"/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1"/>
      <c r="S45" s="12">
        <v>94.51</v>
      </c>
      <c r="T45" s="12">
        <f t="shared" si="5"/>
        <v>94.51</v>
      </c>
      <c r="U45" s="12">
        <f t="shared" si="6"/>
        <v>0</v>
      </c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2">
        <v>94.51</v>
      </c>
      <c r="AJ45" s="12">
        <f t="shared" si="2"/>
        <v>100</v>
      </c>
      <c r="AK45" s="7" t="s">
        <v>24</v>
      </c>
      <c r="AL45" s="7" t="s">
        <v>25</v>
      </c>
      <c r="AM45" s="30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</row>
    <row r="46" s="2" customFormat="1" ht="27" customHeight="1" spans="1:269">
      <c r="A46" s="13">
        <v>38</v>
      </c>
      <c r="B46" s="11" t="s">
        <v>73</v>
      </c>
      <c r="C46" s="11" t="s">
        <v>75</v>
      </c>
      <c r="D46" s="12">
        <f t="shared" si="3"/>
        <v>100</v>
      </c>
      <c r="E46" s="12">
        <f t="shared" si="4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1"/>
      <c r="S46" s="12">
        <v>100</v>
      </c>
      <c r="T46" s="12">
        <f t="shared" si="5"/>
        <v>100</v>
      </c>
      <c r="U46" s="12">
        <f t="shared" si="6"/>
        <v>0</v>
      </c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2">
        <v>100</v>
      </c>
      <c r="AJ46" s="12">
        <f t="shared" si="2"/>
        <v>100</v>
      </c>
      <c r="AK46" s="7" t="s">
        <v>24</v>
      </c>
      <c r="AL46" s="7" t="s">
        <v>25</v>
      </c>
      <c r="AM46" s="30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</row>
    <row r="47" s="2" customFormat="1" ht="27" customHeight="1" spans="1:269">
      <c r="A47" s="13">
        <v>39</v>
      </c>
      <c r="B47" s="11" t="s">
        <v>73</v>
      </c>
      <c r="C47" s="11" t="s">
        <v>76</v>
      </c>
      <c r="D47" s="12">
        <f t="shared" si="3"/>
        <v>867.25845</v>
      </c>
      <c r="E47" s="12">
        <f t="shared" si="4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1"/>
      <c r="S47" s="12">
        <f>134+169.243154+458.483296+110-4.468</f>
        <v>867.25845</v>
      </c>
      <c r="T47" s="12">
        <f t="shared" si="5"/>
        <v>867.25845</v>
      </c>
      <c r="U47" s="12">
        <f t="shared" si="6"/>
        <v>0</v>
      </c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2">
        <f>134+169.243154+458.483296+110-4.468</f>
        <v>867.25845</v>
      </c>
      <c r="AJ47" s="12">
        <f t="shared" si="2"/>
        <v>100</v>
      </c>
      <c r="AK47" s="7" t="s">
        <v>24</v>
      </c>
      <c r="AL47" s="7" t="s">
        <v>25</v>
      </c>
      <c r="AM47" s="30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  <c r="JF47" s="29"/>
      <c r="JG47" s="29"/>
      <c r="JH47" s="29"/>
      <c r="JI47" s="29"/>
    </row>
    <row r="48" s="2" customFormat="1" ht="27" customHeight="1" spans="1:269">
      <c r="A48" s="10">
        <v>40</v>
      </c>
      <c r="B48" s="11" t="s">
        <v>73</v>
      </c>
      <c r="C48" s="11" t="s">
        <v>77</v>
      </c>
      <c r="D48" s="12">
        <f t="shared" si="3"/>
        <v>84.170894</v>
      </c>
      <c r="E48" s="12">
        <f t="shared" si="4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1"/>
      <c r="S48" s="12">
        <v>84.170894</v>
      </c>
      <c r="T48" s="12">
        <f t="shared" si="5"/>
        <v>84.170894</v>
      </c>
      <c r="U48" s="12">
        <f t="shared" si="6"/>
        <v>0</v>
      </c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2">
        <v>84.170894</v>
      </c>
      <c r="AJ48" s="12">
        <f t="shared" si="2"/>
        <v>100</v>
      </c>
      <c r="AK48" s="7" t="s">
        <v>24</v>
      </c>
      <c r="AL48" s="7" t="s">
        <v>25</v>
      </c>
      <c r="AM48" s="30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  <c r="JF48" s="29"/>
      <c r="JG48" s="29"/>
      <c r="JH48" s="29"/>
      <c r="JI48" s="29"/>
    </row>
    <row r="49" s="2" customFormat="1" ht="27" customHeight="1" spans="1:269">
      <c r="A49" s="13">
        <v>41</v>
      </c>
      <c r="B49" s="11" t="s">
        <v>73</v>
      </c>
      <c r="C49" s="11" t="s">
        <v>78</v>
      </c>
      <c r="D49" s="12">
        <f t="shared" si="3"/>
        <v>14.468</v>
      </c>
      <c r="E49" s="12">
        <f t="shared" si="4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21"/>
      <c r="S49" s="12">
        <f>10+4.468</f>
        <v>14.468</v>
      </c>
      <c r="T49" s="12">
        <f t="shared" si="5"/>
        <v>14.468</v>
      </c>
      <c r="U49" s="12">
        <f t="shared" si="6"/>
        <v>0</v>
      </c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2">
        <f>10+4.468</f>
        <v>14.468</v>
      </c>
      <c r="AJ49" s="12">
        <f t="shared" si="2"/>
        <v>100</v>
      </c>
      <c r="AK49" s="7" t="s">
        <v>24</v>
      </c>
      <c r="AL49" s="7" t="s">
        <v>25</v>
      </c>
      <c r="AM49" s="30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29"/>
      <c r="JD49" s="29"/>
      <c r="JE49" s="29"/>
      <c r="JF49" s="29"/>
      <c r="JG49" s="29"/>
      <c r="JH49" s="29"/>
      <c r="JI49" s="29"/>
    </row>
    <row r="50" s="2" customFormat="1" ht="27" customHeight="1" spans="1:269">
      <c r="A50" s="13">
        <v>42</v>
      </c>
      <c r="B50" s="11" t="s">
        <v>79</v>
      </c>
      <c r="C50" s="11" t="s">
        <v>80</v>
      </c>
      <c r="D50" s="12">
        <f t="shared" si="3"/>
        <v>95</v>
      </c>
      <c r="E50" s="12">
        <f t="shared" si="4"/>
        <v>95</v>
      </c>
      <c r="F50" s="16"/>
      <c r="G50" s="16"/>
      <c r="H50" s="16"/>
      <c r="I50" s="16">
        <v>95</v>
      </c>
      <c r="J50" s="16"/>
      <c r="K50" s="16"/>
      <c r="L50" s="16"/>
      <c r="M50" s="16"/>
      <c r="N50" s="16"/>
      <c r="O50" s="16"/>
      <c r="P50" s="16"/>
      <c r="Q50" s="16"/>
      <c r="R50" s="21"/>
      <c r="S50" s="12"/>
      <c r="T50" s="12">
        <f t="shared" si="5"/>
        <v>95</v>
      </c>
      <c r="U50" s="12">
        <f t="shared" si="6"/>
        <v>95</v>
      </c>
      <c r="V50" s="16"/>
      <c r="W50" s="16"/>
      <c r="X50" s="16"/>
      <c r="Y50" s="16">
        <v>95</v>
      </c>
      <c r="Z50" s="16"/>
      <c r="AA50" s="16"/>
      <c r="AB50" s="16"/>
      <c r="AC50" s="16"/>
      <c r="AD50" s="16"/>
      <c r="AE50" s="16"/>
      <c r="AF50" s="16"/>
      <c r="AG50" s="16"/>
      <c r="AH50" s="16"/>
      <c r="AI50" s="12"/>
      <c r="AJ50" s="12">
        <f t="shared" si="2"/>
        <v>100</v>
      </c>
      <c r="AK50" s="7" t="s">
        <v>24</v>
      </c>
      <c r="AL50" s="7" t="s">
        <v>25</v>
      </c>
      <c r="AM50" s="30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29"/>
      <c r="JD50" s="29"/>
      <c r="JE50" s="29"/>
      <c r="JF50" s="29"/>
      <c r="JG50" s="29"/>
      <c r="JH50" s="29"/>
      <c r="JI50" s="29"/>
    </row>
    <row r="51" s="2" customFormat="1" ht="27" customHeight="1" spans="1:269">
      <c r="A51" s="10">
        <v>43</v>
      </c>
      <c r="B51" s="11" t="s">
        <v>28</v>
      </c>
      <c r="C51" s="11" t="s">
        <v>81</v>
      </c>
      <c r="D51" s="12">
        <f t="shared" si="3"/>
        <v>120</v>
      </c>
      <c r="E51" s="12">
        <f t="shared" si="4"/>
        <v>120</v>
      </c>
      <c r="F51" s="16"/>
      <c r="G51" s="16">
        <v>120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21"/>
      <c r="S51" s="12"/>
      <c r="T51" s="12">
        <f t="shared" si="5"/>
        <v>120</v>
      </c>
      <c r="U51" s="12">
        <f t="shared" si="6"/>
        <v>120</v>
      </c>
      <c r="V51" s="16"/>
      <c r="W51" s="16">
        <v>120</v>
      </c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2"/>
      <c r="AJ51" s="12">
        <f t="shared" si="2"/>
        <v>100</v>
      </c>
      <c r="AK51" s="7" t="s">
        <v>24</v>
      </c>
      <c r="AL51" s="7" t="s">
        <v>25</v>
      </c>
      <c r="AM51" s="30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  <c r="IX51" s="29"/>
      <c r="IY51" s="29"/>
      <c r="IZ51" s="29"/>
      <c r="JA51" s="29"/>
      <c r="JB51" s="29"/>
      <c r="JC51" s="29"/>
      <c r="JD51" s="29"/>
      <c r="JE51" s="29"/>
      <c r="JF51" s="29"/>
      <c r="JG51" s="29"/>
      <c r="JH51" s="29"/>
      <c r="JI51" s="29"/>
    </row>
    <row r="52" s="2" customFormat="1" ht="27" customHeight="1" spans="1:269">
      <c r="A52" s="13">
        <v>44</v>
      </c>
      <c r="B52" s="11" t="s">
        <v>82</v>
      </c>
      <c r="C52" s="11" t="s">
        <v>83</v>
      </c>
      <c r="D52" s="12">
        <f t="shared" si="3"/>
        <v>134.206182</v>
      </c>
      <c r="E52" s="12">
        <f t="shared" si="4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21"/>
      <c r="S52" s="12">
        <v>134.206182</v>
      </c>
      <c r="T52" s="12">
        <f t="shared" si="5"/>
        <v>134.206182</v>
      </c>
      <c r="U52" s="12">
        <f t="shared" si="6"/>
        <v>0</v>
      </c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2">
        <v>134.206182</v>
      </c>
      <c r="AJ52" s="12">
        <f t="shared" si="2"/>
        <v>100</v>
      </c>
      <c r="AK52" s="7" t="s">
        <v>24</v>
      </c>
      <c r="AL52" s="7" t="s">
        <v>25</v>
      </c>
      <c r="AM52" s="30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/>
      <c r="IY52" s="29"/>
      <c r="IZ52" s="29"/>
      <c r="JA52" s="29"/>
      <c r="JB52" s="29"/>
      <c r="JC52" s="29"/>
      <c r="JD52" s="29"/>
      <c r="JE52" s="29"/>
      <c r="JF52" s="29"/>
      <c r="JG52" s="29"/>
      <c r="JH52" s="29"/>
      <c r="JI52" s="29"/>
    </row>
    <row r="53" s="2" customFormat="1" ht="27" customHeight="1" spans="1:269">
      <c r="A53" s="13">
        <v>45</v>
      </c>
      <c r="B53" s="11" t="s">
        <v>30</v>
      </c>
      <c r="C53" s="11" t="s">
        <v>84</v>
      </c>
      <c r="D53" s="12">
        <f>SUM(E53,R53,S53)</f>
        <v>15</v>
      </c>
      <c r="E53" s="12">
        <f t="shared" si="4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21">
        <v>15</v>
      </c>
      <c r="S53" s="12"/>
      <c r="T53" s="12">
        <f>SUM(U53,AH53,AI53)</f>
        <v>15</v>
      </c>
      <c r="U53" s="12">
        <f t="shared" si="6"/>
        <v>0</v>
      </c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>
        <v>15</v>
      </c>
      <c r="AI53" s="12"/>
      <c r="AJ53" s="12">
        <f t="shared" si="2"/>
        <v>100</v>
      </c>
      <c r="AK53" s="7" t="s">
        <v>24</v>
      </c>
      <c r="AL53" s="7" t="s">
        <v>25</v>
      </c>
      <c r="AM53" s="30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</row>
    <row r="54" s="2" customFormat="1" ht="27" customHeight="1" spans="1:269">
      <c r="A54" s="10">
        <v>46</v>
      </c>
      <c r="B54" s="11" t="s">
        <v>85</v>
      </c>
      <c r="C54" s="11" t="s">
        <v>86</v>
      </c>
      <c r="D54" s="12">
        <f t="shared" ref="D54:D60" si="7">SUM(E54,S54)</f>
        <v>351.8</v>
      </c>
      <c r="E54" s="12">
        <f t="shared" si="4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21"/>
      <c r="S54" s="12">
        <f>314.3+37.5</f>
        <v>351.8</v>
      </c>
      <c r="T54" s="12">
        <f t="shared" ref="T54:T60" si="8">SUM(U54,AI54)</f>
        <v>351.8</v>
      </c>
      <c r="U54" s="12">
        <f t="shared" si="6"/>
        <v>0</v>
      </c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2">
        <f>314.3+37.5</f>
        <v>351.8</v>
      </c>
      <c r="AJ54" s="12">
        <f t="shared" si="2"/>
        <v>100</v>
      </c>
      <c r="AK54" s="7" t="s">
        <v>24</v>
      </c>
      <c r="AL54" s="7" t="s">
        <v>25</v>
      </c>
      <c r="AM54" s="30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9"/>
      <c r="IY54" s="29"/>
      <c r="IZ54" s="29"/>
      <c r="JA54" s="29"/>
      <c r="JB54" s="29"/>
      <c r="JC54" s="29"/>
      <c r="JD54" s="29"/>
      <c r="JE54" s="29"/>
      <c r="JF54" s="29"/>
      <c r="JG54" s="29"/>
      <c r="JH54" s="29"/>
      <c r="JI54" s="29"/>
    </row>
    <row r="55" s="2" customFormat="1" ht="27" customHeight="1" spans="1:269">
      <c r="A55" s="13">
        <v>47</v>
      </c>
      <c r="B55" s="11" t="s">
        <v>87</v>
      </c>
      <c r="C55" s="11" t="s">
        <v>88</v>
      </c>
      <c r="D55" s="12">
        <f t="shared" si="7"/>
        <v>44.36</v>
      </c>
      <c r="E55" s="12">
        <f t="shared" si="4"/>
        <v>44.36</v>
      </c>
      <c r="F55" s="16"/>
      <c r="G55" s="16"/>
      <c r="H55" s="16"/>
      <c r="I55" s="16">
        <v>44.36</v>
      </c>
      <c r="J55" s="16"/>
      <c r="K55" s="16"/>
      <c r="L55" s="16"/>
      <c r="M55" s="16"/>
      <c r="N55" s="16"/>
      <c r="O55" s="16"/>
      <c r="P55" s="16"/>
      <c r="Q55" s="16"/>
      <c r="R55" s="21"/>
      <c r="S55" s="12"/>
      <c r="T55" s="12">
        <f t="shared" si="8"/>
        <v>44.36</v>
      </c>
      <c r="U55" s="12">
        <f t="shared" si="6"/>
        <v>44.36</v>
      </c>
      <c r="V55" s="16"/>
      <c r="W55" s="16"/>
      <c r="X55" s="16"/>
      <c r="Y55" s="16">
        <v>44.36</v>
      </c>
      <c r="Z55" s="16"/>
      <c r="AA55" s="16"/>
      <c r="AB55" s="16"/>
      <c r="AC55" s="16"/>
      <c r="AD55" s="16"/>
      <c r="AE55" s="16"/>
      <c r="AF55" s="16"/>
      <c r="AG55" s="16"/>
      <c r="AH55" s="16"/>
      <c r="AI55" s="12"/>
      <c r="AJ55" s="12">
        <f t="shared" si="2"/>
        <v>100</v>
      </c>
      <c r="AK55" s="7" t="s">
        <v>24</v>
      </c>
      <c r="AL55" s="7" t="s">
        <v>25</v>
      </c>
      <c r="AM55" s="30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</row>
    <row r="56" s="2" customFormat="1" ht="27" customHeight="1" spans="1:269">
      <c r="A56" s="13">
        <v>48</v>
      </c>
      <c r="B56" s="11" t="s">
        <v>89</v>
      </c>
      <c r="C56" s="11" t="s">
        <v>90</v>
      </c>
      <c r="D56" s="12">
        <f t="shared" si="7"/>
        <v>228</v>
      </c>
      <c r="E56" s="12">
        <f t="shared" si="4"/>
        <v>228</v>
      </c>
      <c r="F56" s="16">
        <v>173</v>
      </c>
      <c r="G56" s="16">
        <v>55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21"/>
      <c r="S56" s="12"/>
      <c r="T56" s="12">
        <f t="shared" si="8"/>
        <v>228</v>
      </c>
      <c r="U56" s="12">
        <f t="shared" si="6"/>
        <v>228</v>
      </c>
      <c r="V56" s="16">
        <v>173</v>
      </c>
      <c r="W56" s="16">
        <v>55</v>
      </c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2"/>
      <c r="AJ56" s="12">
        <f t="shared" si="2"/>
        <v>100</v>
      </c>
      <c r="AK56" s="7" t="s">
        <v>24</v>
      </c>
      <c r="AL56" s="7" t="s">
        <v>25</v>
      </c>
      <c r="AM56" s="30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</row>
    <row r="57" s="2" customFormat="1" ht="27" customHeight="1" spans="1:269">
      <c r="A57" s="10">
        <v>49</v>
      </c>
      <c r="B57" s="11" t="s">
        <v>26</v>
      </c>
      <c r="C57" s="11" t="s">
        <v>91</v>
      </c>
      <c r="D57" s="12">
        <f t="shared" si="7"/>
        <v>25</v>
      </c>
      <c r="E57" s="12">
        <f t="shared" si="4"/>
        <v>25</v>
      </c>
      <c r="F57" s="16">
        <f>2.5+22.5</f>
        <v>25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21"/>
      <c r="S57" s="12"/>
      <c r="T57" s="12">
        <f t="shared" si="8"/>
        <v>25</v>
      </c>
      <c r="U57" s="12">
        <f t="shared" si="6"/>
        <v>25</v>
      </c>
      <c r="V57" s="16">
        <f>2.5+22.5</f>
        <v>25</v>
      </c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2"/>
      <c r="AJ57" s="12">
        <f t="shared" si="2"/>
        <v>100</v>
      </c>
      <c r="AK57" s="7" t="s">
        <v>24</v>
      </c>
      <c r="AL57" s="7" t="s">
        <v>25</v>
      </c>
      <c r="AM57" s="30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  <c r="IW57" s="29"/>
      <c r="IX57" s="29"/>
      <c r="IY57" s="29"/>
      <c r="IZ57" s="29"/>
      <c r="JA57" s="29"/>
      <c r="JB57" s="29"/>
      <c r="JC57" s="29"/>
      <c r="JD57" s="29"/>
      <c r="JE57" s="29"/>
      <c r="JF57" s="29"/>
      <c r="JG57" s="29"/>
      <c r="JH57" s="29"/>
      <c r="JI57" s="29"/>
    </row>
    <row r="58" s="2" customFormat="1" ht="27" customHeight="1" spans="1:269">
      <c r="A58" s="13">
        <v>50</v>
      </c>
      <c r="B58" s="11" t="s">
        <v>92</v>
      </c>
      <c r="C58" s="11" t="s">
        <v>93</v>
      </c>
      <c r="D58" s="12">
        <f t="shared" si="7"/>
        <v>200</v>
      </c>
      <c r="E58" s="12">
        <f t="shared" si="4"/>
        <v>200</v>
      </c>
      <c r="F58" s="16">
        <v>200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21"/>
      <c r="S58" s="12"/>
      <c r="T58" s="12">
        <f t="shared" si="8"/>
        <v>0</v>
      </c>
      <c r="U58" s="12">
        <f t="shared" si="6"/>
        <v>0</v>
      </c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2"/>
      <c r="AJ58" s="12">
        <f t="shared" si="2"/>
        <v>0</v>
      </c>
      <c r="AK58" s="7" t="s">
        <v>68</v>
      </c>
      <c r="AL58" s="7" t="s">
        <v>25</v>
      </c>
      <c r="AM58" s="30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  <c r="IW58" s="29"/>
      <c r="IX58" s="29"/>
      <c r="IY58" s="29"/>
      <c r="IZ58" s="29"/>
      <c r="JA58" s="29"/>
      <c r="JB58" s="29"/>
      <c r="JC58" s="29"/>
      <c r="JD58" s="29"/>
      <c r="JE58" s="29"/>
      <c r="JF58" s="29"/>
      <c r="JG58" s="29"/>
      <c r="JH58" s="29"/>
      <c r="JI58" s="29"/>
    </row>
    <row r="59" s="2" customFormat="1" ht="27" customHeight="1" spans="1:269">
      <c r="A59" s="13">
        <v>51</v>
      </c>
      <c r="B59" s="11" t="s">
        <v>30</v>
      </c>
      <c r="C59" s="11" t="s">
        <v>94</v>
      </c>
      <c r="D59" s="12">
        <f t="shared" si="7"/>
        <v>16.69</v>
      </c>
      <c r="E59" s="12">
        <f t="shared" si="4"/>
        <v>16.69</v>
      </c>
      <c r="F59" s="16">
        <f>1.62+14.57</f>
        <v>16.19</v>
      </c>
      <c r="G59" s="16">
        <v>0.5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21"/>
      <c r="S59" s="12"/>
      <c r="T59" s="12">
        <f t="shared" si="8"/>
        <v>16.69</v>
      </c>
      <c r="U59" s="12">
        <f t="shared" si="6"/>
        <v>16.69</v>
      </c>
      <c r="V59" s="16">
        <f>1.62+14.57</f>
        <v>16.19</v>
      </c>
      <c r="W59" s="16">
        <v>0.5</v>
      </c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2"/>
      <c r="AJ59" s="12">
        <f t="shared" si="2"/>
        <v>100</v>
      </c>
      <c r="AK59" s="7" t="s">
        <v>24</v>
      </c>
      <c r="AL59" s="7" t="s">
        <v>25</v>
      </c>
      <c r="AM59" s="30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</row>
    <row r="60" s="2" customFormat="1" ht="27" customHeight="1" spans="1:269">
      <c r="A60" s="10">
        <v>52</v>
      </c>
      <c r="B60" s="11" t="s">
        <v>73</v>
      </c>
      <c r="C60" s="11" t="s">
        <v>95</v>
      </c>
      <c r="D60" s="12">
        <f t="shared" si="7"/>
        <v>6.392257</v>
      </c>
      <c r="E60" s="12">
        <f t="shared" si="4"/>
        <v>0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21"/>
      <c r="S60" s="16">
        <v>6.392257</v>
      </c>
      <c r="T60" s="12">
        <f t="shared" si="8"/>
        <v>6.392257</v>
      </c>
      <c r="U60" s="12">
        <f t="shared" si="6"/>
        <v>0</v>
      </c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>
        <v>6.392257</v>
      </c>
      <c r="AJ60" s="12">
        <f t="shared" si="2"/>
        <v>100</v>
      </c>
      <c r="AK60" s="7" t="s">
        <v>24</v>
      </c>
      <c r="AL60" s="7" t="s">
        <v>25</v>
      </c>
      <c r="AM60" s="30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29"/>
      <c r="JI60" s="29"/>
    </row>
    <row r="61" s="2" customFormat="1" ht="27" customHeight="1" spans="1:269">
      <c r="A61" s="13">
        <v>53</v>
      </c>
      <c r="B61" s="11" t="s">
        <v>82</v>
      </c>
      <c r="C61" s="11" t="s">
        <v>96</v>
      </c>
      <c r="D61" s="12">
        <f>SUM(E61,R61,S61)</f>
        <v>6900</v>
      </c>
      <c r="E61" s="12">
        <f t="shared" si="4"/>
        <v>0</v>
      </c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21">
        <v>6900</v>
      </c>
      <c r="S61" s="16"/>
      <c r="T61" s="12">
        <f>SUM(U61,AH61,AI61)</f>
        <v>6900</v>
      </c>
      <c r="U61" s="12">
        <f t="shared" si="6"/>
        <v>0</v>
      </c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>
        <v>6900</v>
      </c>
      <c r="AI61" s="16"/>
      <c r="AJ61" s="12">
        <f t="shared" si="2"/>
        <v>100</v>
      </c>
      <c r="AK61" s="7" t="s">
        <v>24</v>
      </c>
      <c r="AL61" s="7" t="s">
        <v>25</v>
      </c>
      <c r="AM61" s="30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  <c r="IX61" s="29"/>
      <c r="IY61" s="29"/>
      <c r="IZ61" s="29"/>
      <c r="JA61" s="29"/>
      <c r="JB61" s="29"/>
      <c r="JC61" s="29"/>
      <c r="JD61" s="29"/>
      <c r="JE61" s="29"/>
      <c r="JF61" s="29"/>
      <c r="JG61" s="29"/>
      <c r="JH61" s="29"/>
      <c r="JI61" s="29"/>
    </row>
    <row r="62" s="2" customFormat="1" ht="27" customHeight="1" spans="1:269">
      <c r="A62" s="13">
        <v>54</v>
      </c>
      <c r="B62" s="11" t="s">
        <v>26</v>
      </c>
      <c r="C62" s="11" t="s">
        <v>97</v>
      </c>
      <c r="D62" s="12">
        <f t="shared" ref="D62:D64" si="9">SUM(E62,S62)</f>
        <v>12.9348</v>
      </c>
      <c r="E62" s="12">
        <f t="shared" si="4"/>
        <v>12.9348</v>
      </c>
      <c r="F62" s="16"/>
      <c r="G62" s="16"/>
      <c r="H62" s="16">
        <v>12.9348</v>
      </c>
      <c r="I62" s="16"/>
      <c r="J62" s="16"/>
      <c r="K62" s="16"/>
      <c r="L62" s="16"/>
      <c r="M62" s="16"/>
      <c r="N62" s="16"/>
      <c r="O62" s="16"/>
      <c r="P62" s="16"/>
      <c r="Q62" s="16"/>
      <c r="R62" s="21"/>
      <c r="S62" s="16"/>
      <c r="T62" s="12">
        <f t="shared" ref="T62:T64" si="10">SUM(U62,AI62)</f>
        <v>12.9348</v>
      </c>
      <c r="U62" s="12">
        <f t="shared" si="6"/>
        <v>12.9348</v>
      </c>
      <c r="V62" s="16"/>
      <c r="W62" s="16"/>
      <c r="X62" s="16">
        <v>12.9348</v>
      </c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2">
        <f t="shared" si="2"/>
        <v>100</v>
      </c>
      <c r="AK62" s="7" t="s">
        <v>24</v>
      </c>
      <c r="AL62" s="7" t="s">
        <v>25</v>
      </c>
      <c r="AM62" s="30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  <c r="IW62" s="29"/>
      <c r="IX62" s="29"/>
      <c r="IY62" s="29"/>
      <c r="IZ62" s="29"/>
      <c r="JA62" s="29"/>
      <c r="JB62" s="29"/>
      <c r="JC62" s="29"/>
      <c r="JD62" s="29"/>
      <c r="JE62" s="29"/>
      <c r="JF62" s="29"/>
      <c r="JG62" s="29"/>
      <c r="JH62" s="29"/>
      <c r="JI62" s="29"/>
    </row>
    <row r="63" s="2" customFormat="1" ht="27" customHeight="1" spans="1:269">
      <c r="A63" s="10">
        <v>55</v>
      </c>
      <c r="B63" s="11" t="s">
        <v>98</v>
      </c>
      <c r="C63" s="11" t="s">
        <v>99</v>
      </c>
      <c r="D63" s="12">
        <f t="shared" si="9"/>
        <v>4.176</v>
      </c>
      <c r="E63" s="12">
        <f t="shared" si="4"/>
        <v>4.176</v>
      </c>
      <c r="F63" s="16"/>
      <c r="G63" s="16"/>
      <c r="H63" s="16">
        <v>4.176</v>
      </c>
      <c r="I63" s="16"/>
      <c r="J63" s="16"/>
      <c r="K63" s="16"/>
      <c r="L63" s="16"/>
      <c r="M63" s="16"/>
      <c r="N63" s="16"/>
      <c r="O63" s="16"/>
      <c r="P63" s="16"/>
      <c r="Q63" s="16"/>
      <c r="R63" s="21"/>
      <c r="S63" s="16"/>
      <c r="T63" s="12">
        <f t="shared" si="10"/>
        <v>0</v>
      </c>
      <c r="U63" s="12">
        <f t="shared" si="6"/>
        <v>0</v>
      </c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2">
        <f t="shared" si="2"/>
        <v>0</v>
      </c>
      <c r="AK63" s="7" t="s">
        <v>68</v>
      </c>
      <c r="AL63" s="7" t="s">
        <v>25</v>
      </c>
      <c r="AM63" s="30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  <c r="IW63" s="29"/>
      <c r="IX63" s="29"/>
      <c r="IY63" s="29"/>
      <c r="IZ63" s="29"/>
      <c r="JA63" s="29"/>
      <c r="JB63" s="29"/>
      <c r="JC63" s="29"/>
      <c r="JD63" s="29"/>
      <c r="JE63" s="29"/>
      <c r="JF63" s="29"/>
      <c r="JG63" s="29"/>
      <c r="JH63" s="29"/>
      <c r="JI63" s="29"/>
    </row>
    <row r="64" s="2" customFormat="1" ht="27" customHeight="1" spans="1:269">
      <c r="A64" s="13">
        <v>56</v>
      </c>
      <c r="B64" s="11" t="s">
        <v>100</v>
      </c>
      <c r="C64" s="11" t="s">
        <v>101</v>
      </c>
      <c r="D64" s="12">
        <f t="shared" si="9"/>
        <v>109.93</v>
      </c>
      <c r="E64" s="12">
        <f t="shared" si="4"/>
        <v>109.93</v>
      </c>
      <c r="F64" s="16"/>
      <c r="G64" s="16"/>
      <c r="H64" s="16">
        <v>109.93</v>
      </c>
      <c r="I64" s="16"/>
      <c r="J64" s="16"/>
      <c r="K64" s="16"/>
      <c r="L64" s="16"/>
      <c r="M64" s="16"/>
      <c r="N64" s="16"/>
      <c r="O64" s="16"/>
      <c r="P64" s="16"/>
      <c r="Q64" s="16"/>
      <c r="R64" s="21"/>
      <c r="S64" s="16"/>
      <c r="T64" s="12">
        <f t="shared" si="10"/>
        <v>109.93</v>
      </c>
      <c r="U64" s="12">
        <f t="shared" si="6"/>
        <v>109.93</v>
      </c>
      <c r="V64" s="16"/>
      <c r="W64" s="16"/>
      <c r="X64" s="16">
        <v>109.93</v>
      </c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2">
        <f t="shared" si="2"/>
        <v>100</v>
      </c>
      <c r="AK64" s="7" t="s">
        <v>24</v>
      </c>
      <c r="AL64" s="7" t="s">
        <v>25</v>
      </c>
      <c r="AM64" s="30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  <c r="IS64" s="29"/>
      <c r="IT64" s="29"/>
      <c r="IU64" s="29"/>
      <c r="IV64" s="29"/>
      <c r="IW64" s="29"/>
      <c r="IX64" s="29"/>
      <c r="IY64" s="29"/>
      <c r="IZ64" s="29"/>
      <c r="JA64" s="29"/>
      <c r="JB64" s="29"/>
      <c r="JC64" s="29"/>
      <c r="JD64" s="29"/>
      <c r="JE64" s="29"/>
      <c r="JF64" s="29"/>
      <c r="JG64" s="29"/>
      <c r="JH64" s="29"/>
      <c r="JI64" s="29"/>
    </row>
    <row r="65" ht="13.5" customHeight="1" spans="3:269">
      <c r="C65" s="31"/>
      <c r="JI65"/>
    </row>
    <row r="66" ht="22" customHeight="1" spans="3:19">
      <c r="C66" s="32" t="s">
        <v>102</v>
      </c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66:S66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附件1部门自评--预算部门具体项目汇总表</vt:lpstr>
      <vt:lpstr>附件1部门自评--预算部门具体项目汇总表 (保留两位小数)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baixin</cp:lastModifiedBy>
  <cp:revision>0</cp:revision>
  <dcterms:created xsi:type="dcterms:W3CDTF">2022-10-26T18:56:00Z</dcterms:created>
  <dcterms:modified xsi:type="dcterms:W3CDTF">2025-02-25T15:36:53Z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E3840582567A41F3975BAA2469BCA865_12</vt:lpwstr>
  </property>
</Properties>
</file>