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895" windowHeight="10365" activeTab="4"/>
  </bookViews>
  <sheets>
    <sheet name="附表1" sheetId="2" r:id="rId1"/>
    <sheet name="附表2" sheetId="3" r:id="rId2"/>
    <sheet name="附表3" sheetId="4" r:id="rId3"/>
    <sheet name="附表4" sheetId="5" r:id="rId4"/>
    <sheet name="附表5" sheetId="6" r:id="rId5"/>
  </sheets>
  <definedNames>
    <definedName name="_xlnm.Print_Area" localSheetId="0">附表1!$A$1:$D$20</definedName>
    <definedName name="_xlnm.Print_Area" localSheetId="2">附表3!$A$1:$D$29</definedName>
    <definedName name="_xlnm.Print_Area" localSheetId="3">附表4!$A$1:$H$22</definedName>
  </definedNames>
  <calcPr calcId="124519"/>
</workbook>
</file>

<file path=xl/calcChain.xml><?xml version="1.0" encoding="utf-8"?>
<calcChain xmlns="http://schemas.openxmlformats.org/spreadsheetml/2006/main">
  <c r="H15" i="6"/>
  <c r="G15"/>
  <c r="F15"/>
  <c r="D15"/>
  <c r="C15"/>
  <c r="B15"/>
  <c r="H14"/>
  <c r="G14"/>
  <c r="F14"/>
  <c r="H12"/>
  <c r="D12"/>
  <c r="H11"/>
  <c r="D11"/>
  <c r="H10"/>
  <c r="D10"/>
  <c r="H9"/>
  <c r="D9"/>
  <c r="C9"/>
  <c r="B9"/>
  <c r="H8"/>
  <c r="D8"/>
  <c r="H7"/>
  <c r="G7"/>
  <c r="F7"/>
  <c r="D7"/>
  <c r="C7"/>
  <c r="B7"/>
  <c r="F22" i="5"/>
  <c r="B22"/>
  <c r="H20"/>
  <c r="H22" s="1"/>
  <c r="G22" s="1"/>
  <c r="G19"/>
  <c r="G18"/>
  <c r="C18"/>
  <c r="C17"/>
  <c r="C16"/>
  <c r="C15"/>
  <c r="D14"/>
  <c r="D22" s="1"/>
  <c r="G13"/>
  <c r="C12"/>
  <c r="G11"/>
  <c r="C11"/>
  <c r="C10"/>
  <c r="C7"/>
  <c r="B29" i="4"/>
  <c r="C28"/>
  <c r="C25"/>
  <c r="C24"/>
  <c r="C23"/>
  <c r="C22"/>
  <c r="C21"/>
  <c r="C19"/>
  <c r="C18"/>
  <c r="C17"/>
  <c r="C16"/>
  <c r="D15"/>
  <c r="D29" s="1"/>
  <c r="C14"/>
  <c r="C13"/>
  <c r="C12"/>
  <c r="C11"/>
  <c r="C10"/>
  <c r="C9"/>
  <c r="C8"/>
  <c r="C5"/>
  <c r="D27" i="3"/>
  <c r="B27"/>
  <c r="C26"/>
  <c r="C25"/>
  <c r="C24"/>
  <c r="C22"/>
  <c r="C21"/>
  <c r="C20"/>
  <c r="D19"/>
  <c r="B19"/>
  <c r="C18"/>
  <c r="C17"/>
  <c r="C16"/>
  <c r="C15"/>
  <c r="C14"/>
  <c r="C13"/>
  <c r="C12"/>
  <c r="C11"/>
  <c r="C10"/>
  <c r="C9"/>
  <c r="C8"/>
  <c r="C7"/>
  <c r="C6"/>
  <c r="D5"/>
  <c r="B5"/>
  <c r="D17" i="2"/>
  <c r="C17"/>
  <c r="D16"/>
  <c r="C16"/>
  <c r="D15"/>
  <c r="C15"/>
  <c r="D14"/>
  <c r="C14"/>
  <c r="B14"/>
  <c r="C13"/>
  <c r="C12"/>
  <c r="C11"/>
  <c r="C5" s="1"/>
  <c r="C9"/>
  <c r="D5"/>
  <c r="B5"/>
  <c r="C22" i="5" l="1"/>
  <c r="G20"/>
  <c r="C15" i="4"/>
  <c r="C29" s="1"/>
</calcChain>
</file>

<file path=xl/sharedStrings.xml><?xml version="1.0" encoding="utf-8"?>
<sst xmlns="http://schemas.openxmlformats.org/spreadsheetml/2006/main" count="155" uniqueCount="121">
  <si>
    <t>附表1</t>
  </si>
  <si>
    <t>2020年一般公共预算收支平衡调整情况表</t>
  </si>
  <si>
    <t>单位：万元</t>
  </si>
  <si>
    <t>项      目</t>
  </si>
  <si>
    <t>年初预算</t>
  </si>
  <si>
    <t>预算调整数</t>
  </si>
  <si>
    <t>调整后预算数</t>
  </si>
  <si>
    <t>一、一般公共预算总收入</t>
  </si>
  <si>
    <t>其中：一般公共预算收入</t>
  </si>
  <si>
    <t xml:space="preserve">      税收返还</t>
  </si>
  <si>
    <t xml:space="preserve">      固定数额补助</t>
  </si>
  <si>
    <t xml:space="preserve">      上级专款</t>
  </si>
  <si>
    <t xml:space="preserve">      一般债券转贷收入</t>
  </si>
  <si>
    <t xml:space="preserve">      调入资金</t>
  </si>
  <si>
    <t xml:space="preserve">      上年结转</t>
  </si>
  <si>
    <t xml:space="preserve">        其中：上级专款</t>
  </si>
  <si>
    <t>二、一般公共预算总支出</t>
  </si>
  <si>
    <t>其中：区级安排支出</t>
  </si>
  <si>
    <t xml:space="preserve">      上级专款安排支出</t>
  </si>
  <si>
    <t xml:space="preserve">      上解上级支出</t>
  </si>
  <si>
    <t xml:space="preserve">      一般债券还本支出</t>
  </si>
  <si>
    <t xml:space="preserve">        其中：本级资金安排还本支出</t>
  </si>
  <si>
    <t xml:space="preserve">              借新还旧一般债券还本支出</t>
  </si>
  <si>
    <t>附表2</t>
  </si>
  <si>
    <t>2020年一般公共预算收入调整情况表</t>
  </si>
  <si>
    <t>年初预算数</t>
  </si>
  <si>
    <t>一、税收收入</t>
  </si>
  <si>
    <t xml:space="preserve">  1.增值税</t>
  </si>
  <si>
    <t xml:space="preserve">  2.企业所得税</t>
  </si>
  <si>
    <t xml:space="preserve">  3.个人所得税</t>
  </si>
  <si>
    <t xml:space="preserve">  4.资源税</t>
  </si>
  <si>
    <t xml:space="preserve">  5.城市维护建设税</t>
  </si>
  <si>
    <t xml:space="preserve">  6.房产税</t>
  </si>
  <si>
    <t xml:space="preserve">  7.印花税</t>
  </si>
  <si>
    <t xml:space="preserve">  8.城镇土地使用税</t>
  </si>
  <si>
    <t xml:space="preserve">  9.土地增值税</t>
  </si>
  <si>
    <t xml:space="preserve">  10.车船税</t>
  </si>
  <si>
    <t xml:space="preserve">  11.耕地占用税</t>
  </si>
  <si>
    <t xml:space="preserve">  12.契税</t>
  </si>
  <si>
    <t xml:space="preserve">  13.环保税</t>
  </si>
  <si>
    <t>二、非税收入</t>
  </si>
  <si>
    <t xml:space="preserve">  1.专项收入</t>
  </si>
  <si>
    <t xml:space="preserve">  2.行政事业性收费收入</t>
  </si>
  <si>
    <t xml:space="preserve">  3.罚没收入</t>
  </si>
  <si>
    <t xml:space="preserve">  4.国有资本经营收入</t>
  </si>
  <si>
    <t xml:space="preserve">  5.政府住房基金收入</t>
  </si>
  <si>
    <t xml:space="preserve">  6.国有资源（资产）有偿使用收入</t>
  </si>
  <si>
    <t xml:space="preserve">  7.其他收入</t>
  </si>
  <si>
    <t>合计</t>
  </si>
  <si>
    <t>附表3</t>
  </si>
  <si>
    <t>2020年一般公共预算区级支出调整情况表</t>
  </si>
  <si>
    <t>1.一般公共服务</t>
  </si>
  <si>
    <t>2.外交</t>
  </si>
  <si>
    <t>3.国防</t>
  </si>
  <si>
    <t>4.公共安全</t>
  </si>
  <si>
    <t>5.教育</t>
  </si>
  <si>
    <t>6.科学技术</t>
  </si>
  <si>
    <t>7.文化旅游体育与传媒</t>
  </si>
  <si>
    <t>8.社会保障和就业</t>
  </si>
  <si>
    <t>9.卫生健康</t>
  </si>
  <si>
    <t>10.节能环保</t>
  </si>
  <si>
    <t>11.城乡社区</t>
  </si>
  <si>
    <t>12.农林水</t>
  </si>
  <si>
    <t>13.交通运输</t>
  </si>
  <si>
    <t>14.资源勘探工业信息等</t>
  </si>
  <si>
    <t>15.商业服务业等</t>
  </si>
  <si>
    <t>16.金融</t>
  </si>
  <si>
    <t>17.自然资源海洋气象等</t>
  </si>
  <si>
    <t>18.住房保障</t>
  </si>
  <si>
    <t>19.粮油物资储备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</si>
  <si>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0.灾害防治及应急管理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</si>
  <si>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</t>
    </r>
    <r>
      <rPr>
        <sz val="12"/>
        <rFont val="宋体"/>
        <charset val="134"/>
      </rPr>
      <t>.预备费</t>
    </r>
  </si>
  <si>
    <t>22.债务付息</t>
  </si>
  <si>
    <t>23.债务发行费用</t>
  </si>
  <si>
    <t>24.其他</t>
  </si>
  <si>
    <t>附表4</t>
  </si>
  <si>
    <t>2020年政府性基金收支调整情况表</t>
  </si>
  <si>
    <t>收        入</t>
  </si>
  <si>
    <t>支        出</t>
  </si>
  <si>
    <t>1.国有土地使用权出让收入</t>
  </si>
  <si>
    <t>1.科学技术支出</t>
  </si>
  <si>
    <t>2.农业土地开发资金收入</t>
  </si>
  <si>
    <t>2.文化旅游体育与传媒支出</t>
  </si>
  <si>
    <t>3.国有土地收益基金收入</t>
  </si>
  <si>
    <t>3.社会保障和就业支出</t>
  </si>
  <si>
    <t>4.城市基础设施配套费收入</t>
  </si>
  <si>
    <t>4.节能环保支出</t>
  </si>
  <si>
    <t>5.车辆通行费收入</t>
  </si>
  <si>
    <t>5.城乡社区支出</t>
  </si>
  <si>
    <t>6.污水处理费收入</t>
  </si>
  <si>
    <t>6.农林水支出</t>
  </si>
  <si>
    <t>7.其他政府性基金收入</t>
  </si>
  <si>
    <t>7.交通运输支出</t>
  </si>
  <si>
    <t>8.2020年上级专款</t>
  </si>
  <si>
    <t>8.资源勘探信息等支出</t>
  </si>
  <si>
    <t>9.新增地方政府专项债务收入</t>
  </si>
  <si>
    <t>9.金融支出</t>
  </si>
  <si>
    <t>10.抗疫特别国债资金收入</t>
  </si>
  <si>
    <t>10.债务付息支出</t>
  </si>
  <si>
    <t>11.上年结转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</si>
  <si>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1.债务发行费支出</t>
    </r>
  </si>
  <si>
    <r>
      <rPr>
        <sz val="12"/>
        <color rgb="FF000000"/>
        <rFont val="宋体"/>
        <charset val="134"/>
      </rPr>
      <t xml:space="preserve">  </t>
    </r>
    <r>
      <rPr>
        <sz val="12"/>
        <rFont val="宋体"/>
        <charset val="134"/>
      </rPr>
      <t xml:space="preserve"> 其中：上级专款</t>
    </r>
  </si>
  <si>
    <t>12.地方政府专项债务安排的支出</t>
  </si>
  <si>
    <t>13.抗疫特别国债资金安排的支出</t>
  </si>
  <si>
    <r>
      <rPr>
        <sz val="12"/>
        <color rgb="FF000000"/>
        <rFont val="宋体"/>
        <charset val="134"/>
      </rPr>
      <t>14</t>
    </r>
    <r>
      <rPr>
        <sz val="12"/>
        <rFont val="宋体"/>
        <charset val="134"/>
      </rPr>
      <t>.上级专款支出</t>
    </r>
  </si>
  <si>
    <r>
      <rPr>
        <sz val="12"/>
        <color rgb="FF000000"/>
        <rFont val="宋体"/>
        <charset val="134"/>
      </rPr>
      <t>1</t>
    </r>
    <r>
      <rPr>
        <sz val="12"/>
        <rFont val="宋体"/>
        <charset val="134"/>
      </rPr>
      <t>5.上解支出</t>
    </r>
  </si>
  <si>
    <t>附表5</t>
  </si>
  <si>
    <t>2020年社保基金收支调整情况表</t>
  </si>
  <si>
    <t>一、当年收入</t>
  </si>
  <si>
    <t>二、当年支出</t>
  </si>
  <si>
    <r>
      <rPr>
        <sz val="12"/>
        <color indexed="8"/>
        <rFont val="宋体"/>
        <charset val="134"/>
      </rPr>
      <t>1</t>
    </r>
    <r>
      <rPr>
        <sz val="12"/>
        <rFont val="宋体"/>
        <charset val="134"/>
      </rPr>
      <t>.保险费收入</t>
    </r>
  </si>
  <si>
    <t>1.企业职工基本养老保险基金</t>
  </si>
  <si>
    <r>
      <rPr>
        <sz val="12"/>
        <color indexed="8"/>
        <rFont val="宋体"/>
        <charset val="134"/>
      </rPr>
      <t>2</t>
    </r>
    <r>
      <rPr>
        <sz val="12"/>
        <rFont val="宋体"/>
        <charset val="134"/>
      </rPr>
      <t>.财政补助收入</t>
    </r>
  </si>
  <si>
    <t>2.城乡居民基本养老保险基金</t>
  </si>
  <si>
    <t>3.利息收入</t>
  </si>
  <si>
    <t>3.机关事业单位基本养老保险基金</t>
  </si>
  <si>
    <t>4.保险关系转移收入</t>
  </si>
  <si>
    <t>4.职工基本医疗保险基金</t>
  </si>
  <si>
    <t>5.其他收入</t>
  </si>
  <si>
    <t>5.城乡居民基本医疗保险基金</t>
  </si>
  <si>
    <t>三、当年结余</t>
  </si>
</sst>
</file>

<file path=xl/styles.xml><?xml version="1.0" encoding="utf-8"?>
<styleSheet xmlns="http://schemas.openxmlformats.org/spreadsheetml/2006/main">
  <numFmts count="1">
    <numFmt numFmtId="177" formatCode="0_ "/>
  </numFmts>
  <fonts count="1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楷体"/>
      <charset val="134"/>
    </font>
    <font>
      <sz val="14"/>
      <name val="黑体"/>
      <charset val="134"/>
    </font>
    <font>
      <sz val="20"/>
      <name val="方正小标宋_GBK"/>
      <charset val="134"/>
    </font>
    <font>
      <sz val="12"/>
      <color indexed="8"/>
      <name val="宋体"/>
      <charset val="134"/>
    </font>
    <font>
      <sz val="12"/>
      <name val="方正小标宋_GBK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隶书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protection locked="0"/>
    </xf>
  </cellStyleXfs>
  <cellXfs count="59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vertical="center"/>
    </xf>
    <xf numFmtId="177" fontId="2" fillId="2" borderId="1" xfId="0" applyNumberFormat="1" applyFont="1" applyFill="1" applyBorder="1" applyAlignment="1">
      <alignment vertical="center"/>
    </xf>
    <xf numFmtId="177" fontId="2" fillId="2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3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7" fontId="4" fillId="3" borderId="1" xfId="0" applyNumberFormat="1" applyFont="1" applyFill="1" applyBorder="1" applyAlignment="1" applyProtection="1">
      <alignment horizontal="right" vertical="center"/>
    </xf>
    <xf numFmtId="177" fontId="2" fillId="3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3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" fontId="2" fillId="0" borderId="1" xfId="1" applyNumberFormat="1" applyFont="1" applyFill="1" applyBorder="1" applyAlignment="1">
      <alignment horizontal="right" vertical="center"/>
    </xf>
    <xf numFmtId="177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1" fontId="4" fillId="0" borderId="1" xfId="1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5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3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177" fontId="12" fillId="2" borderId="1" xfId="0" applyNumberFormat="1" applyFont="1" applyFill="1" applyBorder="1" applyAlignment="1">
      <alignment horizontal="right" vertical="center"/>
    </xf>
    <xf numFmtId="177" fontId="1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</cellXfs>
  <cellStyles count="6">
    <cellStyle name="常规" xfId="0" builtinId="0"/>
    <cellStyle name="常规 10" xfId="2"/>
    <cellStyle name="常规 11" xfId="3"/>
    <cellStyle name="常规 2" xfId="4"/>
    <cellStyle name="常规 5" xfId="5"/>
    <cellStyle name="常规_2008年收入及财力测算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A16" sqref="A16"/>
    </sheetView>
  </sheetViews>
  <sheetFormatPr defaultColWidth="9" defaultRowHeight="13.5"/>
  <cols>
    <col min="1" max="1" width="42.625" customWidth="1"/>
    <col min="2" max="2" width="9.875" customWidth="1"/>
    <col min="3" max="3" width="12.25" customWidth="1"/>
    <col min="4" max="4" width="14.625" customWidth="1"/>
  </cols>
  <sheetData>
    <row r="1" spans="1:4" ht="18.75">
      <c r="A1" s="28" t="s">
        <v>0</v>
      </c>
      <c r="B1" s="50"/>
      <c r="C1" s="50"/>
      <c r="D1" s="50"/>
    </row>
    <row r="2" spans="1:4" ht="27">
      <c r="A2" s="55" t="s">
        <v>1</v>
      </c>
      <c r="B2" s="55"/>
      <c r="C2" s="55"/>
      <c r="D2" s="55"/>
    </row>
    <row r="3" spans="1:4" ht="24.95" customHeight="1">
      <c r="A3" s="3"/>
      <c r="B3" s="3"/>
      <c r="C3" s="3"/>
      <c r="D3" s="30" t="s">
        <v>2</v>
      </c>
    </row>
    <row r="4" spans="1:4" ht="27.2" customHeight="1">
      <c r="A4" s="31" t="s">
        <v>3</v>
      </c>
      <c r="B4" s="31" t="s">
        <v>4</v>
      </c>
      <c r="C4" s="31" t="s">
        <v>5</v>
      </c>
      <c r="D4" s="31" t="s">
        <v>6</v>
      </c>
    </row>
    <row r="5" spans="1:4" ht="27.2" customHeight="1">
      <c r="A5" s="51" t="s">
        <v>7</v>
      </c>
      <c r="B5" s="6">
        <f>SUM(B6:B12)</f>
        <v>706108</v>
      </c>
      <c r="C5" s="6">
        <f>SUM(C6:C12)</f>
        <v>55549</v>
      </c>
      <c r="D5" s="6">
        <f>SUM(D6:D12)</f>
        <v>761657</v>
      </c>
    </row>
    <row r="6" spans="1:4" ht="27.2" customHeight="1">
      <c r="A6" s="1" t="s">
        <v>8</v>
      </c>
      <c r="B6" s="52">
        <v>493300</v>
      </c>
      <c r="C6" s="52"/>
      <c r="D6" s="52">
        <v>493300</v>
      </c>
    </row>
    <row r="7" spans="1:4" ht="27.2" customHeight="1">
      <c r="A7" s="1" t="s">
        <v>9</v>
      </c>
      <c r="B7" s="6">
        <v>55587</v>
      </c>
      <c r="C7" s="6"/>
      <c r="D7" s="52">
        <v>55587</v>
      </c>
    </row>
    <row r="8" spans="1:4" ht="27.2" customHeight="1">
      <c r="A8" s="1" t="s">
        <v>10</v>
      </c>
      <c r="B8" s="6">
        <v>16221</v>
      </c>
      <c r="C8" s="6"/>
      <c r="D8" s="52">
        <v>16221</v>
      </c>
    </row>
    <row r="9" spans="1:4" ht="27.2" customHeight="1">
      <c r="A9" s="1" t="s">
        <v>11</v>
      </c>
      <c r="B9" s="6">
        <v>100000</v>
      </c>
      <c r="C9" s="6">
        <f>D9-B9</f>
        <v>35400</v>
      </c>
      <c r="D9" s="53">
        <v>135400</v>
      </c>
    </row>
    <row r="10" spans="1:4" ht="27.2" customHeight="1">
      <c r="A10" s="1" t="s">
        <v>12</v>
      </c>
      <c r="B10" s="6">
        <v>41000</v>
      </c>
      <c r="C10" s="6"/>
      <c r="D10" s="53">
        <v>41000</v>
      </c>
    </row>
    <row r="11" spans="1:4" ht="27.2" customHeight="1">
      <c r="A11" s="1" t="s">
        <v>13</v>
      </c>
      <c r="B11" s="6"/>
      <c r="C11" s="6">
        <f>D11-B11</f>
        <v>13557</v>
      </c>
      <c r="D11" s="53">
        <v>13557</v>
      </c>
    </row>
    <row r="12" spans="1:4" ht="27.2" customHeight="1">
      <c r="A12" s="1" t="s">
        <v>14</v>
      </c>
      <c r="B12" s="6"/>
      <c r="C12" s="6">
        <f>D12-B12</f>
        <v>6592</v>
      </c>
      <c r="D12" s="53">
        <v>6592</v>
      </c>
    </row>
    <row r="13" spans="1:4" ht="27.2" customHeight="1">
      <c r="A13" s="1" t="s">
        <v>15</v>
      </c>
      <c r="B13" s="6"/>
      <c r="C13" s="6">
        <f>D13-B13</f>
        <v>5307</v>
      </c>
      <c r="D13" s="53">
        <v>5307</v>
      </c>
    </row>
    <row r="14" spans="1:4" ht="27.2" customHeight="1">
      <c r="A14" s="51" t="s">
        <v>16</v>
      </c>
      <c r="B14" s="6">
        <f>SUM(B15:B18)</f>
        <v>706108</v>
      </c>
      <c r="C14" s="6">
        <f>+D14-B14</f>
        <v>55549</v>
      </c>
      <c r="D14" s="54">
        <f>SUM(D15:D18)</f>
        <v>761657</v>
      </c>
    </row>
    <row r="15" spans="1:4" ht="27.2" customHeight="1">
      <c r="A15" s="1" t="s">
        <v>17</v>
      </c>
      <c r="B15" s="6">
        <v>495821</v>
      </c>
      <c r="C15" s="6">
        <f>D15-B15</f>
        <v>14263</v>
      </c>
      <c r="D15" s="54">
        <f>495821+2005+1285-595+6+4319+20942-13699</f>
        <v>510084</v>
      </c>
    </row>
    <row r="16" spans="1:4" ht="27.2" customHeight="1">
      <c r="A16" s="1" t="s">
        <v>18</v>
      </c>
      <c r="B16" s="6">
        <v>100000</v>
      </c>
      <c r="C16" s="6">
        <f>D16-B16</f>
        <v>40707</v>
      </c>
      <c r="D16" s="54">
        <f>135400+5307</f>
        <v>140707</v>
      </c>
    </row>
    <row r="17" spans="1:4" ht="27.2" customHeight="1">
      <c r="A17" s="1" t="s">
        <v>19</v>
      </c>
      <c r="B17" s="6">
        <v>64203</v>
      </c>
      <c r="C17" s="6">
        <f>D17-B17</f>
        <v>579</v>
      </c>
      <c r="D17" s="54">
        <f>64798-6-10</f>
        <v>64782</v>
      </c>
    </row>
    <row r="18" spans="1:4" ht="27.2" customHeight="1">
      <c r="A18" s="1" t="s">
        <v>20</v>
      </c>
      <c r="B18" s="6">
        <v>46084</v>
      </c>
      <c r="C18" s="6"/>
      <c r="D18" s="54">
        <v>46084</v>
      </c>
    </row>
    <row r="19" spans="1:4" ht="27.2" customHeight="1">
      <c r="A19" s="1" t="s">
        <v>21</v>
      </c>
      <c r="B19" s="6">
        <v>5084</v>
      </c>
      <c r="C19" s="6"/>
      <c r="D19" s="6">
        <v>5084</v>
      </c>
    </row>
    <row r="20" spans="1:4" ht="27.2" customHeight="1">
      <c r="A20" s="1" t="s">
        <v>22</v>
      </c>
      <c r="B20" s="6">
        <v>41000</v>
      </c>
      <c r="C20" s="6"/>
      <c r="D20" s="6">
        <v>41000</v>
      </c>
    </row>
  </sheetData>
  <mergeCells count="1">
    <mergeCell ref="A2:D2"/>
  </mergeCells>
  <phoneticPr fontId="1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E14" sqref="E14"/>
    </sheetView>
  </sheetViews>
  <sheetFormatPr defaultColWidth="19.625" defaultRowHeight="14.25"/>
  <cols>
    <col min="1" max="1" width="36" style="3" customWidth="1"/>
    <col min="2" max="2" width="11.75" style="3" customWidth="1"/>
    <col min="3" max="3" width="12.875" style="3" customWidth="1"/>
    <col min="4" max="4" width="14.625" style="3" customWidth="1"/>
    <col min="5" max="16384" width="19.625" style="3"/>
  </cols>
  <sheetData>
    <row r="1" spans="1:4" ht="19.899999999999999" customHeight="1">
      <c r="A1" s="28" t="s">
        <v>23</v>
      </c>
    </row>
    <row r="2" spans="1:4" ht="25.15" customHeight="1">
      <c r="A2" s="55" t="s">
        <v>24</v>
      </c>
      <c r="B2" s="55"/>
      <c r="C2" s="55"/>
      <c r="D2" s="55"/>
    </row>
    <row r="3" spans="1:4" ht="19.899999999999999" customHeight="1">
      <c r="D3" s="30" t="s">
        <v>2</v>
      </c>
    </row>
    <row r="4" spans="1:4" s="27" customFormat="1" ht="23.25" customHeight="1">
      <c r="A4" s="31" t="s">
        <v>3</v>
      </c>
      <c r="B4" s="31" t="s">
        <v>25</v>
      </c>
      <c r="C4" s="31" t="s">
        <v>5</v>
      </c>
      <c r="D4" s="31" t="s">
        <v>6</v>
      </c>
    </row>
    <row r="5" spans="1:4" s="27" customFormat="1" ht="23.25" customHeight="1">
      <c r="A5" s="31" t="s">
        <v>26</v>
      </c>
      <c r="B5" s="45">
        <f>SUM(B6:B18)</f>
        <v>280000</v>
      </c>
      <c r="C5" s="45"/>
      <c r="D5" s="45">
        <f>SUM(D6:D18)</f>
        <v>280000</v>
      </c>
    </row>
    <row r="6" spans="1:4" s="27" customFormat="1" ht="23.25" customHeight="1">
      <c r="A6" s="46" t="s">
        <v>27</v>
      </c>
      <c r="B6" s="6">
        <v>113500</v>
      </c>
      <c r="C6" s="6">
        <f>D6-B6</f>
        <v>-17900</v>
      </c>
      <c r="D6" s="6">
        <v>95600</v>
      </c>
    </row>
    <row r="7" spans="1:4" s="27" customFormat="1" ht="23.25" customHeight="1">
      <c r="A7" s="46" t="s">
        <v>28</v>
      </c>
      <c r="B7" s="6">
        <v>45000</v>
      </c>
      <c r="C7" s="6">
        <f t="shared" ref="C7:C18" si="0">D7-B7</f>
        <v>-13000</v>
      </c>
      <c r="D7" s="6">
        <v>32000</v>
      </c>
    </row>
    <row r="8" spans="1:4" s="27" customFormat="1" ht="23.25" customHeight="1">
      <c r="A8" s="46" t="s">
        <v>29</v>
      </c>
      <c r="B8" s="6">
        <v>5500</v>
      </c>
      <c r="C8" s="6">
        <f t="shared" si="0"/>
        <v>300</v>
      </c>
      <c r="D8" s="6">
        <v>5800</v>
      </c>
    </row>
    <row r="9" spans="1:4" s="27" customFormat="1" ht="23.25" customHeight="1">
      <c r="A9" s="46" t="s">
        <v>30</v>
      </c>
      <c r="B9" s="6">
        <v>5000</v>
      </c>
      <c r="C9" s="6">
        <f t="shared" si="0"/>
        <v>600</v>
      </c>
      <c r="D9" s="6">
        <v>5600</v>
      </c>
    </row>
    <row r="10" spans="1:4" s="27" customFormat="1" ht="23.25" customHeight="1">
      <c r="A10" s="46" t="s">
        <v>31</v>
      </c>
      <c r="B10" s="6">
        <v>23000</v>
      </c>
      <c r="C10" s="6">
        <f t="shared" si="0"/>
        <v>-3000</v>
      </c>
      <c r="D10" s="6">
        <v>20000</v>
      </c>
    </row>
    <row r="11" spans="1:4" s="27" customFormat="1" ht="23.25" customHeight="1">
      <c r="A11" s="46" t="s">
        <v>32</v>
      </c>
      <c r="B11" s="6">
        <v>15000</v>
      </c>
      <c r="C11" s="6">
        <f t="shared" si="0"/>
        <v>-2000</v>
      </c>
      <c r="D11" s="6">
        <v>13000</v>
      </c>
    </row>
    <row r="12" spans="1:4" s="27" customFormat="1" ht="23.25" customHeight="1">
      <c r="A12" s="46" t="s">
        <v>33</v>
      </c>
      <c r="B12" s="6">
        <v>9500</v>
      </c>
      <c r="C12" s="6">
        <f t="shared" si="0"/>
        <v>2000</v>
      </c>
      <c r="D12" s="6">
        <v>11500</v>
      </c>
    </row>
    <row r="13" spans="1:4" s="27" customFormat="1" ht="23.25" customHeight="1">
      <c r="A13" s="46" t="s">
        <v>34</v>
      </c>
      <c r="B13" s="6">
        <v>31000</v>
      </c>
      <c r="C13" s="6">
        <f t="shared" si="0"/>
        <v>5000</v>
      </c>
      <c r="D13" s="6">
        <v>36000</v>
      </c>
    </row>
    <row r="14" spans="1:4" s="27" customFormat="1" ht="23.25" customHeight="1">
      <c r="A14" s="46" t="s">
        <v>35</v>
      </c>
      <c r="B14" s="6">
        <v>13000</v>
      </c>
      <c r="C14" s="6">
        <f t="shared" si="0"/>
        <v>17000</v>
      </c>
      <c r="D14" s="6">
        <v>30000</v>
      </c>
    </row>
    <row r="15" spans="1:4" s="27" customFormat="1" ht="23.25" customHeight="1">
      <c r="A15" s="46" t="s">
        <v>36</v>
      </c>
      <c r="B15" s="6">
        <v>1500</v>
      </c>
      <c r="C15" s="6">
        <f t="shared" si="0"/>
        <v>3700</v>
      </c>
      <c r="D15" s="6">
        <v>5200</v>
      </c>
    </row>
    <row r="16" spans="1:4" s="27" customFormat="1" ht="23.25" customHeight="1">
      <c r="A16" s="46" t="s">
        <v>37</v>
      </c>
      <c r="B16" s="6">
        <v>3000</v>
      </c>
      <c r="C16" s="6">
        <f t="shared" si="0"/>
        <v>-1200</v>
      </c>
      <c r="D16" s="6">
        <v>1800</v>
      </c>
    </row>
    <row r="17" spans="1:4" s="27" customFormat="1" ht="23.25" customHeight="1">
      <c r="A17" s="46" t="s">
        <v>38</v>
      </c>
      <c r="B17" s="6">
        <v>12000</v>
      </c>
      <c r="C17" s="6">
        <f t="shared" si="0"/>
        <v>8000</v>
      </c>
      <c r="D17" s="6">
        <v>20000</v>
      </c>
    </row>
    <row r="18" spans="1:4" s="27" customFormat="1" ht="23.25" customHeight="1">
      <c r="A18" s="46" t="s">
        <v>39</v>
      </c>
      <c r="B18" s="6">
        <v>3000</v>
      </c>
      <c r="C18" s="6">
        <f t="shared" si="0"/>
        <v>500</v>
      </c>
      <c r="D18" s="6">
        <v>3500</v>
      </c>
    </row>
    <row r="19" spans="1:4" s="27" customFormat="1" ht="23.25" customHeight="1">
      <c r="A19" s="31" t="s">
        <v>40</v>
      </c>
      <c r="B19" s="45">
        <f>SUM(B20:B26)</f>
        <v>213300</v>
      </c>
      <c r="C19" s="45"/>
      <c r="D19" s="45">
        <f>SUM(D20:D26)</f>
        <v>213300</v>
      </c>
    </row>
    <row r="20" spans="1:4" ht="23.1" customHeight="1">
      <c r="A20" s="1" t="s">
        <v>41</v>
      </c>
      <c r="B20" s="6">
        <v>10300</v>
      </c>
      <c r="C20" s="6">
        <f>D20-B20</f>
        <v>22200</v>
      </c>
      <c r="D20" s="6">
        <v>32500</v>
      </c>
    </row>
    <row r="21" spans="1:4" ht="23.1" customHeight="1">
      <c r="A21" s="1" t="s">
        <v>42</v>
      </c>
      <c r="B21" s="6">
        <v>14500</v>
      </c>
      <c r="C21" s="6">
        <f t="shared" ref="C21:C26" si="1">D21-B21</f>
        <v>-11500</v>
      </c>
      <c r="D21" s="6">
        <v>3000</v>
      </c>
    </row>
    <row r="22" spans="1:4" ht="23.1" customHeight="1">
      <c r="A22" s="1" t="s">
        <v>43</v>
      </c>
      <c r="B22" s="6">
        <v>6000</v>
      </c>
      <c r="C22" s="6">
        <f t="shared" si="1"/>
        <v>-700</v>
      </c>
      <c r="D22" s="6">
        <v>5300</v>
      </c>
    </row>
    <row r="23" spans="1:4" ht="23.1" customHeight="1">
      <c r="A23" s="46" t="s">
        <v>44</v>
      </c>
      <c r="B23" s="6"/>
      <c r="C23" s="6"/>
      <c r="D23" s="6"/>
    </row>
    <row r="24" spans="1:4" ht="23.1" customHeight="1">
      <c r="A24" s="1" t="s">
        <v>45</v>
      </c>
      <c r="B24" s="6">
        <v>1000</v>
      </c>
      <c r="C24" s="6">
        <f t="shared" si="1"/>
        <v>-950</v>
      </c>
      <c r="D24" s="6">
        <v>50</v>
      </c>
    </row>
    <row r="25" spans="1:4" ht="23.1" customHeight="1">
      <c r="A25" s="1" t="s">
        <v>46</v>
      </c>
      <c r="B25" s="6">
        <v>180000</v>
      </c>
      <c r="C25" s="6">
        <f t="shared" si="1"/>
        <v>-9700</v>
      </c>
      <c r="D25" s="6">
        <v>170300</v>
      </c>
    </row>
    <row r="26" spans="1:4" ht="23.1" customHeight="1">
      <c r="A26" s="1" t="s">
        <v>47</v>
      </c>
      <c r="B26" s="6">
        <v>1500</v>
      </c>
      <c r="C26" s="6">
        <f t="shared" si="1"/>
        <v>650</v>
      </c>
      <c r="D26" s="6">
        <v>2150</v>
      </c>
    </row>
    <row r="27" spans="1:4" ht="21" customHeight="1">
      <c r="A27" s="40" t="s">
        <v>48</v>
      </c>
      <c r="B27" s="45">
        <f>B19+B5</f>
        <v>493300</v>
      </c>
      <c r="C27" s="45"/>
      <c r="D27" s="45">
        <f>D19+D5</f>
        <v>493300</v>
      </c>
    </row>
    <row r="28" spans="1:4" ht="16.5" customHeight="1">
      <c r="A28" s="47"/>
      <c r="B28" s="48"/>
      <c r="C28" s="49"/>
      <c r="D28" s="48"/>
    </row>
  </sheetData>
  <mergeCells count="1">
    <mergeCell ref="A2:D2"/>
  </mergeCells>
  <phoneticPr fontId="1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EF39"/>
  <sheetViews>
    <sheetView workbookViewId="0">
      <selection activeCell="B19" sqref="B19"/>
    </sheetView>
  </sheetViews>
  <sheetFormatPr defaultColWidth="9" defaultRowHeight="14.25"/>
  <cols>
    <col min="1" max="1" width="30.125" style="3" customWidth="1"/>
    <col min="2" max="2" width="18" style="3" customWidth="1"/>
    <col min="3" max="4" width="15.25" style="3" customWidth="1"/>
    <col min="5" max="16360" width="9" style="3"/>
  </cols>
  <sheetData>
    <row r="1" spans="1:4" s="3" customFormat="1" ht="19.899999999999999" customHeight="1">
      <c r="A1" s="28" t="s">
        <v>49</v>
      </c>
      <c r="B1" s="28"/>
    </row>
    <row r="2" spans="1:4" s="3" customFormat="1" ht="25.15" customHeight="1">
      <c r="A2" s="55" t="s">
        <v>50</v>
      </c>
      <c r="B2" s="55"/>
      <c r="C2" s="55"/>
      <c r="D2" s="55"/>
    </row>
    <row r="3" spans="1:4" s="3" customFormat="1" ht="16.5" customHeight="1">
      <c r="D3" s="30" t="s">
        <v>2</v>
      </c>
    </row>
    <row r="4" spans="1:4" s="27" customFormat="1" ht="23.25" customHeight="1">
      <c r="A4" s="31" t="s">
        <v>3</v>
      </c>
      <c r="B4" s="31" t="s">
        <v>4</v>
      </c>
      <c r="C4" s="31" t="s">
        <v>5</v>
      </c>
      <c r="D4" s="5" t="s">
        <v>6</v>
      </c>
    </row>
    <row r="5" spans="1:4" s="3" customFormat="1" ht="23.25" customHeight="1">
      <c r="A5" s="1" t="s">
        <v>51</v>
      </c>
      <c r="B5" s="43">
        <v>48961</v>
      </c>
      <c r="C5" s="6">
        <f>D5-B5</f>
        <v>1864</v>
      </c>
      <c r="D5" s="8">
        <v>50825</v>
      </c>
    </row>
    <row r="6" spans="1:4" s="3" customFormat="1" ht="23.25" customHeight="1">
      <c r="A6" s="1" t="s">
        <v>52</v>
      </c>
      <c r="B6" s="43"/>
      <c r="C6" s="6"/>
      <c r="D6" s="8"/>
    </row>
    <row r="7" spans="1:4" s="3" customFormat="1" ht="23.25" customHeight="1">
      <c r="A7" s="1" t="s">
        <v>53</v>
      </c>
      <c r="B7" s="43"/>
      <c r="C7" s="6"/>
      <c r="D7" s="8"/>
    </row>
    <row r="8" spans="1:4" s="3" customFormat="1" ht="23.25" customHeight="1">
      <c r="A8" s="1" t="s">
        <v>54</v>
      </c>
      <c r="B8" s="43">
        <v>24785</v>
      </c>
      <c r="C8" s="6">
        <f t="shared" ref="C8:C28" si="0">D8-B8</f>
        <v>-2628</v>
      </c>
      <c r="D8" s="8">
        <v>22157</v>
      </c>
    </row>
    <row r="9" spans="1:4" s="3" customFormat="1" ht="23.25" customHeight="1">
      <c r="A9" s="1" t="s">
        <v>55</v>
      </c>
      <c r="B9" s="43">
        <v>128620</v>
      </c>
      <c r="C9" s="6">
        <f>-3943+1226</f>
        <v>-2717</v>
      </c>
      <c r="D9" s="8">
        <v>125903</v>
      </c>
    </row>
    <row r="10" spans="1:4" s="3" customFormat="1" ht="23.25" customHeight="1">
      <c r="A10" s="1" t="s">
        <v>56</v>
      </c>
      <c r="B10" s="43">
        <v>651</v>
      </c>
      <c r="C10" s="6">
        <f t="shared" si="0"/>
        <v>-51</v>
      </c>
      <c r="D10" s="8">
        <v>600</v>
      </c>
    </row>
    <row r="11" spans="1:4" s="3" customFormat="1" ht="23.25" customHeight="1">
      <c r="A11" s="1" t="s">
        <v>57</v>
      </c>
      <c r="B11" s="43">
        <v>5824</v>
      </c>
      <c r="C11" s="6">
        <f t="shared" si="0"/>
        <v>-189</v>
      </c>
      <c r="D11" s="8">
        <v>5635</v>
      </c>
    </row>
    <row r="12" spans="1:4" s="3" customFormat="1" ht="23.25" customHeight="1">
      <c r="A12" s="1" t="s">
        <v>58</v>
      </c>
      <c r="B12" s="43">
        <v>60043</v>
      </c>
      <c r="C12" s="6">
        <f t="shared" si="0"/>
        <v>4234</v>
      </c>
      <c r="D12" s="8">
        <v>64277</v>
      </c>
    </row>
    <row r="13" spans="1:4" s="3" customFormat="1" ht="23.25" customHeight="1">
      <c r="A13" s="1" t="s">
        <v>59</v>
      </c>
      <c r="B13" s="43">
        <v>32792</v>
      </c>
      <c r="C13" s="6">
        <f t="shared" si="0"/>
        <v>1546</v>
      </c>
      <c r="D13" s="8">
        <v>34338</v>
      </c>
    </row>
    <row r="14" spans="1:4" s="3" customFormat="1" ht="23.25" customHeight="1">
      <c r="A14" s="1" t="s">
        <v>60</v>
      </c>
      <c r="B14" s="43">
        <v>5409</v>
      </c>
      <c r="C14" s="6">
        <f t="shared" si="0"/>
        <v>1060</v>
      </c>
      <c r="D14" s="8">
        <v>6469</v>
      </c>
    </row>
    <row r="15" spans="1:4" s="3" customFormat="1" ht="23.25" customHeight="1">
      <c r="A15" s="1" t="s">
        <v>61</v>
      </c>
      <c r="B15" s="43">
        <v>55082</v>
      </c>
      <c r="C15" s="6">
        <f t="shared" si="0"/>
        <v>38547</v>
      </c>
      <c r="D15" s="8">
        <f>82067+4319+20942-13699</f>
        <v>93629</v>
      </c>
    </row>
    <row r="16" spans="1:4" s="3" customFormat="1" ht="23.25" customHeight="1">
      <c r="A16" s="1" t="s">
        <v>62</v>
      </c>
      <c r="B16" s="43">
        <v>46996</v>
      </c>
      <c r="C16" s="6">
        <f t="shared" si="0"/>
        <v>-1376</v>
      </c>
      <c r="D16" s="8">
        <v>45620</v>
      </c>
    </row>
    <row r="17" spans="1:4" s="3" customFormat="1" ht="23.25" customHeight="1">
      <c r="A17" s="1" t="s">
        <v>63</v>
      </c>
      <c r="B17" s="43">
        <v>7013</v>
      </c>
      <c r="C17" s="6">
        <f t="shared" si="0"/>
        <v>218</v>
      </c>
      <c r="D17" s="8">
        <v>7231</v>
      </c>
    </row>
    <row r="18" spans="1:4" s="3" customFormat="1" ht="23.25" customHeight="1">
      <c r="A18" s="1" t="s">
        <v>64</v>
      </c>
      <c r="B18" s="43">
        <v>918</v>
      </c>
      <c r="C18" s="6">
        <f t="shared" si="0"/>
        <v>7618</v>
      </c>
      <c r="D18" s="8">
        <v>8536</v>
      </c>
    </row>
    <row r="19" spans="1:4" s="3" customFormat="1" ht="23.25" customHeight="1">
      <c r="A19" s="1" t="s">
        <v>65</v>
      </c>
      <c r="B19" s="43">
        <v>812</v>
      </c>
      <c r="C19" s="6">
        <f t="shared" si="0"/>
        <v>143</v>
      </c>
      <c r="D19" s="8">
        <v>955</v>
      </c>
    </row>
    <row r="20" spans="1:4" s="3" customFormat="1" ht="23.25" customHeight="1">
      <c r="A20" s="1" t="s">
        <v>66</v>
      </c>
      <c r="B20" s="43"/>
      <c r="C20" s="6"/>
      <c r="D20" s="8"/>
    </row>
    <row r="21" spans="1:4" s="3" customFormat="1" ht="23.25" customHeight="1">
      <c r="A21" s="1" t="s">
        <v>67</v>
      </c>
      <c r="B21" s="43">
        <v>1466</v>
      </c>
      <c r="C21" s="6">
        <f t="shared" si="0"/>
        <v>182</v>
      </c>
      <c r="D21" s="8">
        <v>1648</v>
      </c>
    </row>
    <row r="22" spans="1:4" s="3" customFormat="1" ht="23.25" customHeight="1">
      <c r="A22" s="1" t="s">
        <v>68</v>
      </c>
      <c r="B22" s="43">
        <v>5836</v>
      </c>
      <c r="C22" s="6">
        <f t="shared" si="0"/>
        <v>72</v>
      </c>
      <c r="D22" s="8">
        <v>5908</v>
      </c>
    </row>
    <row r="23" spans="1:4" s="3" customFormat="1" ht="23.25" customHeight="1">
      <c r="A23" s="1" t="s">
        <v>69</v>
      </c>
      <c r="B23" s="43">
        <v>42</v>
      </c>
      <c r="C23" s="6">
        <f t="shared" si="0"/>
        <v>-28</v>
      </c>
      <c r="D23" s="8">
        <v>14</v>
      </c>
    </row>
    <row r="24" spans="1:4" s="3" customFormat="1" ht="23.25" customHeight="1">
      <c r="A24" s="1" t="s">
        <v>70</v>
      </c>
      <c r="B24" s="43">
        <v>2200</v>
      </c>
      <c r="C24" s="6">
        <f t="shared" si="0"/>
        <v>-8</v>
      </c>
      <c r="D24" s="8">
        <v>2192</v>
      </c>
    </row>
    <row r="25" spans="1:4" s="3" customFormat="1" ht="23.25" customHeight="1">
      <c r="A25" s="1" t="s">
        <v>71</v>
      </c>
      <c r="B25" s="43">
        <v>6000</v>
      </c>
      <c r="C25" s="6">
        <f t="shared" si="0"/>
        <v>-6000</v>
      </c>
      <c r="D25" s="8">
        <v>0</v>
      </c>
    </row>
    <row r="26" spans="1:4" s="4" customFormat="1" ht="23.25" customHeight="1">
      <c r="A26" s="2" t="s">
        <v>72</v>
      </c>
      <c r="B26" s="8">
        <v>31167</v>
      </c>
      <c r="C26" s="6"/>
      <c r="D26" s="8">
        <v>31167</v>
      </c>
    </row>
    <row r="27" spans="1:4" s="4" customFormat="1" ht="23.25" customHeight="1">
      <c r="A27" s="2" t="s">
        <v>73</v>
      </c>
      <c r="B27" s="8">
        <v>60</v>
      </c>
      <c r="C27" s="6"/>
      <c r="D27" s="8">
        <v>60</v>
      </c>
    </row>
    <row r="28" spans="1:4" s="3" customFormat="1" ht="23.25" customHeight="1">
      <c r="A28" s="1" t="s">
        <v>74</v>
      </c>
      <c r="B28" s="44">
        <v>31144</v>
      </c>
      <c r="C28" s="6">
        <f t="shared" si="0"/>
        <v>-28224</v>
      </c>
      <c r="D28" s="8">
        <v>2920</v>
      </c>
    </row>
    <row r="29" spans="1:4" s="3" customFormat="1" ht="23.25" customHeight="1">
      <c r="A29" s="40" t="s">
        <v>48</v>
      </c>
      <c r="B29" s="6">
        <f>SUM(B5:B28)</f>
        <v>495821</v>
      </c>
      <c r="C29" s="6">
        <f>SUM(C5:C28)</f>
        <v>14263</v>
      </c>
      <c r="D29" s="6">
        <f>SUM(D5:D28)</f>
        <v>510084</v>
      </c>
    </row>
    <row r="30" spans="1:4" s="3" customFormat="1"/>
    <row r="31" spans="1:4" s="3" customFormat="1">
      <c r="D31" s="7"/>
    </row>
    <row r="32" spans="1:4" s="3" customFormat="1"/>
    <row r="33" spans="4:4" s="3" customFormat="1"/>
    <row r="34" spans="4:4" s="3" customFormat="1"/>
    <row r="35" spans="4:4" s="3" customFormat="1"/>
    <row r="36" spans="4:4" s="3" customFormat="1"/>
    <row r="37" spans="4:4" s="3" customFormat="1"/>
    <row r="38" spans="4:4" s="3" customFormat="1"/>
    <row r="39" spans="4:4" s="3" customFormat="1">
      <c r="D39" s="7"/>
    </row>
  </sheetData>
  <mergeCells count="1">
    <mergeCell ref="A2:D2"/>
  </mergeCells>
  <phoneticPr fontId="1" type="noConversion"/>
  <printOptions horizontalCentered="1"/>
  <pageMargins left="0.75138888888888899" right="0.75138888888888899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D18" sqref="D18"/>
    </sheetView>
  </sheetViews>
  <sheetFormatPr defaultColWidth="9" defaultRowHeight="14.25"/>
  <cols>
    <col min="1" max="1" width="29.375" style="3" customWidth="1"/>
    <col min="2" max="2" width="11.25" style="3" customWidth="1"/>
    <col min="3" max="3" width="12.25" style="3" customWidth="1"/>
    <col min="4" max="4" width="13.75" style="3" customWidth="1"/>
    <col min="5" max="5" width="32.625" style="3" customWidth="1"/>
    <col min="6" max="7" width="12.25" style="3" customWidth="1"/>
    <col min="8" max="8" width="14.625" style="3" customWidth="1"/>
    <col min="9" max="9" width="13.375" style="3" customWidth="1"/>
    <col min="10" max="16384" width="9" style="3"/>
  </cols>
  <sheetData>
    <row r="1" spans="1:9" ht="19.899999999999999" customHeight="1">
      <c r="A1" s="28" t="s">
        <v>75</v>
      </c>
    </row>
    <row r="2" spans="1:9" ht="10.5" customHeight="1"/>
    <row r="3" spans="1:9" s="26" customFormat="1" ht="23.25" customHeight="1">
      <c r="A3" s="55" t="s">
        <v>76</v>
      </c>
      <c r="B3" s="55"/>
      <c r="C3" s="55"/>
      <c r="D3" s="55"/>
      <c r="E3" s="55"/>
      <c r="F3" s="55"/>
      <c r="G3" s="55"/>
      <c r="H3" s="55"/>
      <c r="I3" s="29"/>
    </row>
    <row r="4" spans="1:9" ht="19.899999999999999" customHeight="1">
      <c r="H4" s="30" t="s">
        <v>2</v>
      </c>
      <c r="I4" s="30"/>
    </row>
    <row r="5" spans="1:9" s="27" customFormat="1" ht="22.15" customHeight="1">
      <c r="A5" s="56" t="s">
        <v>77</v>
      </c>
      <c r="B5" s="56"/>
      <c r="C5" s="56"/>
      <c r="D5" s="56"/>
      <c r="E5" s="56" t="s">
        <v>78</v>
      </c>
      <c r="F5" s="56"/>
      <c r="G5" s="56"/>
      <c r="H5" s="56"/>
      <c r="I5" s="41"/>
    </row>
    <row r="6" spans="1:9" s="27" customFormat="1" ht="22.15" customHeight="1">
      <c r="A6" s="31" t="s">
        <v>3</v>
      </c>
      <c r="B6" s="31" t="s">
        <v>25</v>
      </c>
      <c r="C6" s="31" t="s">
        <v>5</v>
      </c>
      <c r="D6" s="31" t="s">
        <v>6</v>
      </c>
      <c r="E6" s="31" t="s">
        <v>3</v>
      </c>
      <c r="F6" s="31" t="s">
        <v>25</v>
      </c>
      <c r="G6" s="31" t="s">
        <v>5</v>
      </c>
      <c r="H6" s="31" t="s">
        <v>6</v>
      </c>
      <c r="I6" s="41"/>
    </row>
    <row r="7" spans="1:9" ht="22.15" customHeight="1">
      <c r="A7" s="32" t="s">
        <v>79</v>
      </c>
      <c r="B7" s="33">
        <v>307045</v>
      </c>
      <c r="C7" s="33">
        <f>+D7-B7</f>
        <v>-7850</v>
      </c>
      <c r="D7" s="33">
        <v>299195</v>
      </c>
      <c r="E7" s="32" t="s">
        <v>80</v>
      </c>
      <c r="F7" s="34"/>
      <c r="G7" s="8"/>
      <c r="H7" s="8"/>
      <c r="I7" s="9"/>
    </row>
    <row r="8" spans="1:9" ht="22.15" customHeight="1">
      <c r="A8" s="32" t="s">
        <v>81</v>
      </c>
      <c r="B8" s="6"/>
      <c r="C8" s="33"/>
      <c r="D8" s="33"/>
      <c r="E8" s="32" t="s">
        <v>82</v>
      </c>
      <c r="F8" s="34"/>
      <c r="G8" s="8"/>
      <c r="H8" s="1"/>
    </row>
    <row r="9" spans="1:9" ht="22.15" customHeight="1">
      <c r="A9" s="32" t="s">
        <v>83</v>
      </c>
      <c r="B9" s="6"/>
      <c r="C9" s="33"/>
      <c r="D9" s="33"/>
      <c r="E9" s="32" t="s">
        <v>84</v>
      </c>
      <c r="F9" s="1"/>
      <c r="G9" s="1"/>
      <c r="H9" s="1"/>
    </row>
    <row r="10" spans="1:9" ht="22.15" customHeight="1">
      <c r="A10" s="32" t="s">
        <v>85</v>
      </c>
      <c r="B10" s="33">
        <v>4500</v>
      </c>
      <c r="C10" s="33">
        <f t="shared" ref="C10:C18" si="0">+D10-B10</f>
        <v>8500</v>
      </c>
      <c r="D10" s="33">
        <v>13000</v>
      </c>
      <c r="E10" s="32" t="s">
        <v>86</v>
      </c>
      <c r="F10" s="1"/>
      <c r="G10" s="1"/>
      <c r="H10" s="1"/>
    </row>
    <row r="11" spans="1:9" ht="22.15" customHeight="1">
      <c r="A11" s="32" t="s">
        <v>87</v>
      </c>
      <c r="B11" s="33">
        <v>5000</v>
      </c>
      <c r="C11" s="33">
        <f t="shared" si="0"/>
        <v>-900</v>
      </c>
      <c r="D11" s="33">
        <v>4100</v>
      </c>
      <c r="E11" s="35" t="s">
        <v>88</v>
      </c>
      <c r="F11" s="1">
        <v>291692</v>
      </c>
      <c r="G11" s="1">
        <f>+H11-F11</f>
        <v>900</v>
      </c>
      <c r="H11" s="1">
        <v>292592</v>
      </c>
      <c r="I11" s="42"/>
    </row>
    <row r="12" spans="1:9" ht="22.15" customHeight="1">
      <c r="A12" s="32" t="s">
        <v>89</v>
      </c>
      <c r="B12" s="33">
        <v>650</v>
      </c>
      <c r="C12" s="33">
        <f t="shared" si="0"/>
        <v>250</v>
      </c>
      <c r="D12" s="33">
        <v>900</v>
      </c>
      <c r="E12" s="35" t="s">
        <v>90</v>
      </c>
      <c r="F12" s="1"/>
      <c r="G12" s="1"/>
      <c r="H12" s="1"/>
    </row>
    <row r="13" spans="1:9" ht="22.15" customHeight="1">
      <c r="A13" s="35" t="s">
        <v>91</v>
      </c>
      <c r="B13" s="6"/>
      <c r="C13" s="33"/>
      <c r="D13" s="33"/>
      <c r="E13" s="35" t="s">
        <v>92</v>
      </c>
      <c r="F13" s="1">
        <v>5000</v>
      </c>
      <c r="G13" s="1">
        <f>+H13-F13</f>
        <v>-900</v>
      </c>
      <c r="H13" s="1">
        <v>4100</v>
      </c>
    </row>
    <row r="14" spans="1:9" ht="22.15" customHeight="1">
      <c r="A14" s="2" t="s">
        <v>93</v>
      </c>
      <c r="B14" s="6"/>
      <c r="C14" s="33">
        <v>3840</v>
      </c>
      <c r="D14" s="33">
        <f>+B14+C14</f>
        <v>3840</v>
      </c>
      <c r="E14" s="35" t="s">
        <v>94</v>
      </c>
      <c r="F14" s="1"/>
      <c r="G14" s="1"/>
      <c r="H14" s="1"/>
    </row>
    <row r="15" spans="1:9" ht="22.15" customHeight="1">
      <c r="A15" s="1" t="s">
        <v>95</v>
      </c>
      <c r="B15" s="36"/>
      <c r="C15" s="33">
        <f t="shared" si="0"/>
        <v>27000</v>
      </c>
      <c r="D15" s="33">
        <v>27000</v>
      </c>
      <c r="E15" s="35" t="s">
        <v>96</v>
      </c>
      <c r="F15" s="1"/>
      <c r="G15" s="1"/>
      <c r="H15" s="1"/>
    </row>
    <row r="16" spans="1:9" ht="22.15" customHeight="1">
      <c r="A16" s="1" t="s">
        <v>97</v>
      </c>
      <c r="B16" s="6"/>
      <c r="C16" s="33">
        <f t="shared" si="0"/>
        <v>27742</v>
      </c>
      <c r="D16" s="33">
        <v>27742</v>
      </c>
      <c r="E16" s="35" t="s">
        <v>98</v>
      </c>
      <c r="F16" s="1">
        <v>6294</v>
      </c>
      <c r="G16" s="1"/>
      <c r="H16" s="1">
        <v>6294</v>
      </c>
    </row>
    <row r="17" spans="1:9" ht="22.15" customHeight="1">
      <c r="A17" s="35" t="s">
        <v>99</v>
      </c>
      <c r="B17" s="6"/>
      <c r="C17" s="33">
        <f t="shared" si="0"/>
        <v>2248</v>
      </c>
      <c r="D17" s="33">
        <v>2248</v>
      </c>
      <c r="E17" s="35" t="s">
        <v>100</v>
      </c>
      <c r="F17" s="1">
        <v>209</v>
      </c>
      <c r="G17" s="1"/>
      <c r="H17" s="1">
        <v>209</v>
      </c>
    </row>
    <row r="18" spans="1:9" ht="22.15" customHeight="1">
      <c r="A18" s="37" t="s">
        <v>101</v>
      </c>
      <c r="B18" s="6"/>
      <c r="C18" s="33">
        <f t="shared" si="0"/>
        <v>2248</v>
      </c>
      <c r="D18" s="33">
        <v>2248</v>
      </c>
      <c r="E18" s="35" t="s">
        <v>102</v>
      </c>
      <c r="F18" s="1"/>
      <c r="G18" s="1">
        <f>H18-F18</f>
        <v>27000</v>
      </c>
      <c r="H18" s="1">
        <v>27000</v>
      </c>
    </row>
    <row r="19" spans="1:9" ht="22.15" customHeight="1">
      <c r="A19" s="32"/>
      <c r="B19" s="6"/>
      <c r="C19" s="33"/>
      <c r="D19" s="33"/>
      <c r="E19" s="1" t="s">
        <v>103</v>
      </c>
      <c r="F19" s="1"/>
      <c r="G19" s="1">
        <f>H19-F19</f>
        <v>27742</v>
      </c>
      <c r="H19" s="1">
        <v>27742</v>
      </c>
    </row>
    <row r="20" spans="1:9" ht="22.15" customHeight="1">
      <c r="A20" s="32"/>
      <c r="B20" s="6"/>
      <c r="C20" s="38"/>
      <c r="D20" s="38"/>
      <c r="E20" s="39" t="s">
        <v>104</v>
      </c>
      <c r="F20" s="1"/>
      <c r="G20" s="1">
        <f>H20-F20</f>
        <v>6088</v>
      </c>
      <c r="H20" s="1">
        <f>2248+3840</f>
        <v>6088</v>
      </c>
    </row>
    <row r="21" spans="1:9" ht="22.15" customHeight="1">
      <c r="A21" s="32"/>
      <c r="B21" s="6"/>
      <c r="C21" s="38"/>
      <c r="D21" s="38"/>
      <c r="E21" s="39" t="s">
        <v>105</v>
      </c>
      <c r="F21" s="1">
        <v>14000</v>
      </c>
      <c r="G21" s="1"/>
      <c r="H21" s="1">
        <v>14000</v>
      </c>
    </row>
    <row r="22" spans="1:9" ht="22.15" customHeight="1">
      <c r="A22" s="40" t="s">
        <v>48</v>
      </c>
      <c r="B22" s="33">
        <f>SUM(B7:B20)</f>
        <v>317195</v>
      </c>
      <c r="C22" s="33">
        <f>SUM(C7:C17)</f>
        <v>60830</v>
      </c>
      <c r="D22" s="33">
        <f>SUM(D7:D17)</f>
        <v>378025</v>
      </c>
      <c r="E22" s="40" t="s">
        <v>48</v>
      </c>
      <c r="F22" s="1">
        <f>SUM(F7:F21)</f>
        <v>317195</v>
      </c>
      <c r="G22" s="1">
        <f>H22-F22</f>
        <v>60830</v>
      </c>
      <c r="H22" s="1">
        <f>SUM(H7:H21)</f>
        <v>378025</v>
      </c>
      <c r="I22" s="42"/>
    </row>
    <row r="25" spans="1:9">
      <c r="B25" s="7"/>
      <c r="F25" s="7"/>
    </row>
    <row r="26" spans="1:9">
      <c r="H26" s="7"/>
      <c r="I26" s="7"/>
    </row>
  </sheetData>
  <mergeCells count="3">
    <mergeCell ref="A3:H3"/>
    <mergeCell ref="A5:D5"/>
    <mergeCell ref="E5:H5"/>
  </mergeCells>
  <phoneticPr fontId="1" type="noConversion"/>
  <printOptions horizontalCentered="1"/>
  <pageMargins left="0.55069444444444404" right="0.55069444444444404" top="0.78680555555555598" bottom="0.78680555555555598" header="0.51180555555555596" footer="0.51180555555555596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K11" sqref="K11"/>
    </sheetView>
  </sheetViews>
  <sheetFormatPr defaultColWidth="9" defaultRowHeight="41.1" customHeight="1"/>
  <cols>
    <col min="1" max="1" width="20.375" style="3" customWidth="1"/>
    <col min="2" max="2" width="13.375" style="3" customWidth="1"/>
    <col min="3" max="3" width="13.5" style="3" customWidth="1"/>
    <col min="4" max="4" width="14.625" style="3" customWidth="1"/>
    <col min="5" max="5" width="31.375" style="3" customWidth="1"/>
    <col min="6" max="7" width="12.25" style="3" customWidth="1"/>
    <col min="8" max="8" width="14.625" style="3" customWidth="1"/>
    <col min="9" max="16384" width="9" style="3"/>
  </cols>
  <sheetData>
    <row r="1" spans="1:8" ht="41.1" customHeight="1">
      <c r="A1" s="11" t="s">
        <v>106</v>
      </c>
      <c r="B1" s="12"/>
      <c r="C1" s="12"/>
      <c r="D1" s="12"/>
      <c r="E1" s="13"/>
      <c r="F1" s="12"/>
      <c r="G1" s="12"/>
      <c r="H1" s="12"/>
    </row>
    <row r="2" spans="1:8" ht="6" customHeight="1">
      <c r="A2" s="12"/>
      <c r="B2" s="12"/>
      <c r="C2" s="12"/>
      <c r="D2" s="12"/>
      <c r="E2" s="12"/>
      <c r="F2" s="12"/>
      <c r="G2" s="12"/>
      <c r="H2" s="12"/>
    </row>
    <row r="3" spans="1:8" s="10" customFormat="1" ht="27.95" customHeight="1">
      <c r="A3" s="57" t="s">
        <v>107</v>
      </c>
      <c r="B3" s="57"/>
      <c r="C3" s="57"/>
      <c r="D3" s="57"/>
      <c r="E3" s="57"/>
      <c r="F3" s="57"/>
      <c r="G3" s="57"/>
      <c r="H3" s="57"/>
    </row>
    <row r="4" spans="1:8" ht="21" customHeight="1">
      <c r="A4" s="12"/>
      <c r="B4" s="12"/>
      <c r="C4" s="14"/>
      <c r="D4" s="12"/>
      <c r="E4" s="12"/>
      <c r="F4" s="12"/>
      <c r="G4" s="12"/>
      <c r="H4" s="15" t="s">
        <v>2</v>
      </c>
    </row>
    <row r="5" spans="1:8" ht="24" customHeight="1">
      <c r="A5" s="58" t="s">
        <v>77</v>
      </c>
      <c r="B5" s="58"/>
      <c r="C5" s="58"/>
      <c r="D5" s="58"/>
      <c r="E5" s="58" t="s">
        <v>78</v>
      </c>
      <c r="F5" s="58"/>
      <c r="G5" s="58"/>
      <c r="H5" s="58"/>
    </row>
    <row r="6" spans="1:8" ht="24" customHeight="1">
      <c r="A6" s="16" t="s">
        <v>3</v>
      </c>
      <c r="B6" s="16" t="s">
        <v>25</v>
      </c>
      <c r="C6" s="17" t="s">
        <v>5</v>
      </c>
      <c r="D6" s="17" t="s">
        <v>6</v>
      </c>
      <c r="E6" s="16" t="s">
        <v>3</v>
      </c>
      <c r="F6" s="17" t="s">
        <v>25</v>
      </c>
      <c r="G6" s="16" t="s">
        <v>5</v>
      </c>
      <c r="H6" s="16" t="s">
        <v>6</v>
      </c>
    </row>
    <row r="7" spans="1:8" ht="24" customHeight="1">
      <c r="A7" s="18" t="s">
        <v>108</v>
      </c>
      <c r="B7" s="19">
        <f t="shared" ref="B7:F7" si="0">SUM(B8:B13)</f>
        <v>237284</v>
      </c>
      <c r="C7" s="20">
        <f>D7-B7</f>
        <v>-96442</v>
      </c>
      <c r="D7" s="19">
        <f t="shared" si="0"/>
        <v>140842</v>
      </c>
      <c r="E7" s="18" t="s">
        <v>109</v>
      </c>
      <c r="F7" s="19">
        <f t="shared" si="0"/>
        <v>214537</v>
      </c>
      <c r="G7" s="19">
        <f>H7-F7</f>
        <v>-90492</v>
      </c>
      <c r="H7" s="19">
        <f>SUM(H8:H13)</f>
        <v>124045</v>
      </c>
    </row>
    <row r="8" spans="1:8" ht="24" customHeight="1">
      <c r="A8" s="21" t="s">
        <v>110</v>
      </c>
      <c r="B8" s="20">
        <v>181714</v>
      </c>
      <c r="C8" s="20">
        <v>-101968</v>
      </c>
      <c r="D8" s="20">
        <f t="shared" ref="D8:D12" si="1">B8+C8</f>
        <v>79746</v>
      </c>
      <c r="E8" s="22" t="s">
        <v>111</v>
      </c>
      <c r="F8" s="20">
        <v>94289</v>
      </c>
      <c r="G8" s="20">
        <v>-94289</v>
      </c>
      <c r="H8" s="20">
        <f t="shared" ref="H8:H12" si="2">F8+G8</f>
        <v>0</v>
      </c>
    </row>
    <row r="9" spans="1:8" ht="24" customHeight="1">
      <c r="A9" s="21" t="s">
        <v>112</v>
      </c>
      <c r="B9" s="20">
        <f>48905+649+2444</f>
        <v>51998</v>
      </c>
      <c r="C9" s="20">
        <f>6481-649-314</f>
        <v>5518</v>
      </c>
      <c r="D9" s="20">
        <f t="shared" si="1"/>
        <v>57516</v>
      </c>
      <c r="E9" s="23" t="s">
        <v>113</v>
      </c>
      <c r="F9" s="20">
        <v>17191</v>
      </c>
      <c r="G9" s="20">
        <v>314</v>
      </c>
      <c r="H9" s="20">
        <f t="shared" si="2"/>
        <v>17505</v>
      </c>
    </row>
    <row r="10" spans="1:8" ht="24" customHeight="1">
      <c r="A10" s="24" t="s">
        <v>114</v>
      </c>
      <c r="B10" s="20">
        <v>3470</v>
      </c>
      <c r="C10" s="20">
        <v>43</v>
      </c>
      <c r="D10" s="20">
        <f t="shared" si="1"/>
        <v>3513</v>
      </c>
      <c r="E10" s="25" t="s">
        <v>115</v>
      </c>
      <c r="F10" s="20">
        <v>35442</v>
      </c>
      <c r="G10" s="20">
        <v>4088</v>
      </c>
      <c r="H10" s="20">
        <f t="shared" si="2"/>
        <v>39530</v>
      </c>
    </row>
    <row r="11" spans="1:8" ht="24" customHeight="1">
      <c r="A11" s="24" t="s">
        <v>116</v>
      </c>
      <c r="B11" s="20">
        <v>34</v>
      </c>
      <c r="C11" s="20"/>
      <c r="D11" s="20">
        <f t="shared" si="1"/>
        <v>34</v>
      </c>
      <c r="E11" s="22" t="s">
        <v>117</v>
      </c>
      <c r="F11" s="20">
        <v>35594</v>
      </c>
      <c r="G11" s="20">
        <v>-8</v>
      </c>
      <c r="H11" s="20">
        <f t="shared" si="2"/>
        <v>35586</v>
      </c>
    </row>
    <row r="12" spans="1:8" ht="24" customHeight="1">
      <c r="A12" s="24" t="s">
        <v>118</v>
      </c>
      <c r="B12" s="20">
        <v>68</v>
      </c>
      <c r="C12" s="20">
        <v>-35</v>
      </c>
      <c r="D12" s="20">
        <f t="shared" si="1"/>
        <v>33</v>
      </c>
      <c r="E12" s="22" t="s">
        <v>119</v>
      </c>
      <c r="F12" s="20">
        <v>32021</v>
      </c>
      <c r="G12" s="20">
        <v>-597</v>
      </c>
      <c r="H12" s="20">
        <f t="shared" si="2"/>
        <v>31424</v>
      </c>
    </row>
    <row r="13" spans="1:8" ht="24" customHeight="1">
      <c r="A13" s="22"/>
      <c r="B13" s="20"/>
      <c r="C13" s="20"/>
      <c r="D13" s="20"/>
      <c r="E13" s="22"/>
      <c r="F13" s="20"/>
      <c r="G13" s="20"/>
      <c r="H13" s="20"/>
    </row>
    <row r="14" spans="1:8" ht="24" customHeight="1">
      <c r="A14" s="22"/>
      <c r="B14" s="20"/>
      <c r="C14" s="20"/>
      <c r="D14" s="20"/>
      <c r="E14" s="18" t="s">
        <v>120</v>
      </c>
      <c r="F14" s="20">
        <f>B7-F7+B14</f>
        <v>22747</v>
      </c>
      <c r="G14" s="20">
        <f>C7-G7</f>
        <v>-5950</v>
      </c>
      <c r="H14" s="20">
        <f>D7-H7+D14</f>
        <v>16797</v>
      </c>
    </row>
    <row r="15" spans="1:8" ht="24" customHeight="1">
      <c r="A15" s="18" t="s">
        <v>48</v>
      </c>
      <c r="B15" s="20">
        <f t="shared" ref="B15:H15" si="3">SUM(B8:B14)</f>
        <v>237284</v>
      </c>
      <c r="C15" s="20">
        <f t="shared" si="3"/>
        <v>-96442</v>
      </c>
      <c r="D15" s="20">
        <f>B15+C15</f>
        <v>140842</v>
      </c>
      <c r="E15" s="18" t="s">
        <v>48</v>
      </c>
      <c r="F15" s="20">
        <f t="shared" si="3"/>
        <v>237284</v>
      </c>
      <c r="G15" s="20">
        <f t="shared" si="3"/>
        <v>-96442</v>
      </c>
      <c r="H15" s="20">
        <f t="shared" si="3"/>
        <v>140842</v>
      </c>
    </row>
  </sheetData>
  <mergeCells count="3">
    <mergeCell ref="A3:H3"/>
    <mergeCell ref="A5:D5"/>
    <mergeCell ref="E5:H5"/>
  </mergeCells>
  <phoneticPr fontId="1" type="noConversion"/>
  <printOptions horizontalCentered="1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附表1</vt:lpstr>
      <vt:lpstr>附表2</vt:lpstr>
      <vt:lpstr>附表3</vt:lpstr>
      <vt:lpstr>附表4</vt:lpstr>
      <vt:lpstr>附表5</vt:lpstr>
      <vt:lpstr>附表1!Print_Area</vt:lpstr>
      <vt:lpstr>附表3!Print_Area</vt:lpstr>
      <vt:lpstr>附表4!Print_Area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admin</cp:lastModifiedBy>
  <cp:lastPrinted>2020-09-28T00:36:24Z</cp:lastPrinted>
  <dcterms:created xsi:type="dcterms:W3CDTF">2006-09-13T11:21:00Z</dcterms:created>
  <dcterms:modified xsi:type="dcterms:W3CDTF">2020-09-29T02:56:35Z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KSOReadingLayout">
    <vt:bool>false</vt:bool>
  </property>
</Properties>
</file>